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4000" windowHeight="9675" tabRatio="796"/>
  </bookViews>
  <sheets>
    <sheet name="Сводка затрат" sheetId="1" r:id="rId1"/>
    <sheet name="ССР" sheetId="2" r:id="rId2"/>
    <sheet name="ОСР 322-02-01" sheetId="3" r:id="rId3"/>
    <sheet name="ОСР 322-09-01" sheetId="4" r:id="rId4"/>
    <sheet name="ОСР 322-12-01" sheetId="5" r:id="rId5"/>
    <sheet name="ОСР 27-02-01" sheetId="6" r:id="rId6"/>
    <sheet name="ОСР 27-09-01" sheetId="7" r:id="rId7"/>
    <sheet name="ОСР 27-12-01" sheetId="8" r:id="rId8"/>
    <sheet name="ОСР 518-02-01" sheetId="9" r:id="rId9"/>
    <sheet name="ОСР 518-09-01" sheetId="10" r:id="rId10"/>
    <sheet name="ОСР 518-12-01" sheetId="11" r:id="rId11"/>
    <sheet name="ОСР 6-07-01" sheetId="12" r:id="rId12"/>
    <sheet name="ОСР 6-12-01" sheetId="13" r:id="rId13"/>
    <sheet name="Источники ЦИ" sheetId="14" r:id="rId14"/>
    <sheet name="Цена МАТ и ОБ по ТКП" sheetId="15" r:id="rId1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<sst xmlns="http://schemas.openxmlformats.org/spreadsheetml/2006/main" count="535" uniqueCount="193">
  <si>
    <t>СВОДКА ЗАТРАТ</t>
  </si>
  <si>
    <t>P_0439</t>
  </si>
  <si>
    <t>(идентификатор инвестиционного проекта)</t>
  </si>
  <si>
    <t>Реконструкция РУ-6 кВ ТП Б 14-198 с заменой ячейки КРУН-6 кВ (1 шт.) и КЛ-6 кВ Ф-14 ПС 35/6 Бытовая (протяженностью 0,48 км)</t>
  </si>
  <si>
    <t>(наименование стройки)</t>
  </si>
  <si>
    <t>№ п/п</t>
  </si>
  <si>
    <t>Наименование затрат</t>
  </si>
  <si>
    <t>Объектов производственного назначения, тыс. руб.</t>
  </si>
  <si>
    <t>2026 год</t>
  </si>
  <si>
    <t>Сметная стоимость:</t>
  </si>
  <si>
    <t>Письмо Минэкономразвития РФ № 35132-ПК/Д03и от 02.10.2024</t>
  </si>
  <si>
    <t>1.1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</si>
  <si>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</si>
  <si>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</si>
  <si>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</si>
  <si>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</si>
  <si>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>1.2</t>
  </si>
  <si>
    <t xml:space="preserve">  оборудования</t>
  </si>
  <si>
    <t>1.3</t>
  </si>
  <si>
    <t xml:space="preserve">  прочих затрат</t>
  </si>
  <si>
    <t>Сметная стоимость всего, в том числе:</t>
  </si>
  <si>
    <t>2.1</t>
  </si>
  <si>
    <t xml:space="preserve">  НДС (20%)</t>
  </si>
  <si>
    <t>Итого, сметная стоимость в прогнозном уровне цен*)</t>
  </si>
  <si>
    <t>Понижающий коэффициент</t>
  </si>
  <si>
    <t>Итого с учётом понижающего коэффициента</t>
  </si>
  <si>
    <t>=</t>
  </si>
  <si>
    <t>2027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</si>
  <si>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</si>
  <si>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</si>
  <si>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</si>
  <si>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</si>
  <si>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</si>
  <si>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</si>
  <si>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</si>
  <si>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</si>
  <si>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</si>
  <si>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</si>
  <si>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</si>
  <si>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</si>
  <si>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</si>
  <si>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</si>
  <si>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</si>
  <si>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 322-02-01</t>
  </si>
  <si>
    <t>"Реконструкция РУ-0,4 кВ КТП Яг 907/160кВА"Ставропольский район,Самарская область</t>
  </si>
  <si>
    <t>ОСР-27-02-01</t>
  </si>
  <si>
    <t>"Реконструкция КЛ-6 кВ от РП-135 до РП-147" г.о. Самара Самарская область</t>
  </si>
  <si>
    <t>ОСР-518-02-01</t>
  </si>
  <si>
    <t>Строительно-монтажные работы КЛ-0,4кВ 0,115км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</si>
  <si>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</si>
  <si>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</si>
  <si>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</si>
  <si>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</si>
  <si>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</si>
  <si>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</si>
  <si>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</si>
  <si>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</si>
  <si>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</si>
  <si>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</si>
  <si>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</si>
  <si>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</si>
  <si>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</si>
  <si>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</si>
  <si>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определении сметной стоимости строительства ОКС 2,5%</t>
  </si>
  <si>
    <t>Затраты на строительство титульных ВЗиС, исп.при опр. сметной стоимости строительства ОКС 2,5%*0,8 2%</t>
  </si>
  <si>
    <t>Средства на строительство и разборку титул.врем.зданий и сооружений 2,5%*0,8=2% 2%</t>
  </si>
  <si>
    <t>Итого по Главе 8</t>
  </si>
  <si>
    <t>Итого по Главам 1-8</t>
  </si>
  <si>
    <t>Глава 9. Прочие работы и затраты</t>
  </si>
  <si>
    <t>ОСР 322-09-01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</si>
  <si>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</si>
  <si>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</si>
  <si>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</si>
  <si>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</si>
  <si>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Перебазировка спецтехники</t>
  </si>
  <si>
    <t>Командировочные расходы</t>
  </si>
  <si>
    <t>ОСР-27-09-01</t>
  </si>
  <si>
    <t>Пусконаладочные работы</t>
  </si>
  <si>
    <t>ОСР-518-09-01</t>
  </si>
  <si>
    <t>Пусконаладочные работы КЛ-0,4кВ 0,115км</t>
  </si>
  <si>
    <t>Дополнительные затраты при производстве строительно-монтажных работ в зимнее время, 2,9%х0, 9= 2,61%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</si>
  <si>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</si>
  <si>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</si>
  <si>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</si>
  <si>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</si>
  <si>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</si>
  <si>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</si>
  <si>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ОСР 322-12-01</t>
  </si>
  <si>
    <t>Проектные и Изыскательские работы</t>
  </si>
  <si>
    <t>Смета №1</t>
  </si>
  <si>
    <t>Проектные и изыскательские работы</t>
  </si>
  <si>
    <t>ОСР-518-12-01</t>
  </si>
  <si>
    <t>Смета № 1</t>
  </si>
  <si>
    <t>Итого по Главе 12</t>
  </si>
  <si>
    <t>Итого по Главам 1-12</t>
  </si>
  <si>
    <t>Непредвиденные затраты</t>
  </si>
  <si>
    <t>Приказ от 4.08.2020 № 421/пр п.179б</t>
  </si>
  <si>
    <t>Непредвиденные затраты для объектов капитального строительства производственного назначения, линейных объектов - 3%</t>
  </si>
  <si>
    <t>Итого "Непредвиденные затраты"</t>
  </si>
  <si>
    <t>Итого с учетом "Непредвиденные затраты"</t>
  </si>
  <si>
    <t>Налоги и обязательные платежи</t>
  </si>
  <si>
    <t>№ 303-ФЗ от 3.08.2018</t>
  </si>
  <si>
    <t>НДС - 20%</t>
  </si>
  <si>
    <t>Итого "Налоги и обязательные платежи"</t>
  </si>
  <si>
    <t>Итого по сводному расчету</t>
  </si>
  <si>
    <t>Форма № 3</t>
  </si>
  <si>
    <t>Наименование стройки</t>
  </si>
  <si>
    <t>ОБЪЕКТНЫЙ СМЕТНЫЙ РАСЧЕТ № ОСР 322-02-01</t>
  </si>
  <si>
    <t>Наименование сметы</t>
  </si>
  <si>
    <t>Реконструкция РУ-0,4 кВ КТП Яг 907/160кВАСтавропольский район,Самарская область</t>
  </si>
  <si>
    <t>Наименование локальных сметных расчетов (смет), затрат</t>
  </si>
  <si>
    <t>ЛС-322-01</t>
  </si>
  <si>
    <t>КТП Яг 907/160 кВА</t>
  </si>
  <si>
    <t>Итого</t>
  </si>
  <si>
    <t>ОБЪЕКТНЫЙ СМЕТНЫЙ РАСЧЕТ № ОСР 322-09-01</t>
  </si>
  <si>
    <t>ЛС-322-09</t>
  </si>
  <si>
    <t>ПНР</t>
  </si>
  <si>
    <t>ОБЪЕКТНЫЙ СМЕТНЫЙ РАСЧЕТ № ОСР 322-12-01</t>
  </si>
  <si>
    <t>Проектные работы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</si>
  <si>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</si>
  <si>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27-02-01</t>
  </si>
  <si>
    <t>ЛС-27-1</t>
  </si>
  <si>
    <t>КЛ-6 кВ</t>
  </si>
  <si>
    <t>ОБЪЕКТНЫЙ СМЕТНЫЙ РАСЧЕТ № ОСР 27-09-01</t>
  </si>
  <si>
    <t>Пусконаладочные работы КЛ-6 кВ</t>
  </si>
  <si>
    <t>ОБЪЕКТНЫЙ СМЕТНЫЙ РАСЧЕТ № ОСР 27-12-01</t>
  </si>
  <si>
    <t>ОБЪЕКТНЫЙ СМЕТНЫЙ РАСЧЕТ № ОСР 518-02-01</t>
  </si>
  <si>
    <t>Реконструкция КЛ-0,4 кВ от КТП Сок 306/250кВА Красноярский район Самарская область</t>
  </si>
  <si>
    <t>ЛС-518-1</t>
  </si>
  <si>
    <t>КЛ-0,4кВ</t>
  </si>
  <si>
    <t>ОБЪЕКТНЫЙ СМЕТНЫЙ РАСЧЕТ № ОСР 518-09-01</t>
  </si>
  <si>
    <t>ЛС-518-3</t>
  </si>
  <si>
    <t>ПНР КЛ-0,4кВ</t>
  </si>
  <si>
    <t>ОБЪЕКТНЫЙ СМЕТНЫЙ РАСЧЕТ № ОСР 518-12-01</t>
  </si>
  <si>
    <t>ОБЪЕКТНЫЙ СМЕТНЫЙ РАСЧЕТ № ОСР 6-07-01</t>
  </si>
  <si>
    <t>Благоустройство</t>
  </si>
  <si>
    <t>ЛС-6-03</t>
  </si>
  <si>
    <t>Восстановление дорожного покрытия при прокладке кабельной линии</t>
  </si>
  <si>
    <t>ОБЪЕКТНЫЙ СМЕТНЫЙ РАСЧЕТ № ОСР 6-12-01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</si>
  <si>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</si>
  <si>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</si>
  <si>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</si>
  <si>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</si>
  <si>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</si>
  <si>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</si>
  <si>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</si>
  <si>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</si>
  <si>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Строительные работы</t>
  </si>
  <si>
    <t>Монтажные работы</t>
  </si>
  <si>
    <t>Оборудование</t>
  </si>
  <si>
    <t>Прочие</t>
  </si>
  <si>
    <t>РП (СП, РТП) на 6 ячеек выключателей или ТП (РТП) с одним трансформатором</t>
  </si>
  <si>
    <t>шкаф</t>
  </si>
  <si>
    <t>"Реконструкция  РУ-0,4 кВ КТП Яг 907/160кВА"Ставропольский район,Самарская область</t>
  </si>
  <si>
    <t>ОСР 518-12-01</t>
  </si>
  <si>
    <t>ГНБ трубой 110</t>
  </si>
  <si>
    <t>км</t>
  </si>
  <si>
    <t>"Реконструкция КЛ-0,4 кВ от КТП Сок 306/250кВА" Красноярский район Самарская область</t>
  </si>
  <si>
    <t>ОСР 27-02-01</t>
  </si>
  <si>
    <t>Реконструкция КЛ одноцепная</t>
  </si>
  <si>
    <t>ОСР 27-09-01</t>
  </si>
  <si>
    <t>ОСР 518-09-01</t>
  </si>
  <si>
    <t>ОСР 27-12-01</t>
  </si>
  <si>
    <t>ОСР 6-12-01</t>
  </si>
  <si>
    <t>Восстановление дорожного покрытия при прокладке кабельной линии (м.б вкл в любую КЛ)</t>
  </si>
  <si>
    <t>км2</t>
  </si>
  <si>
    <t>"Реконструкция КВЛ-6кВ Ф-16 ЦРП-6-КТП-178" г.о. Новокуйбышевск Самарская область</t>
  </si>
  <si>
    <t>ОСР 518-02-01</t>
  </si>
  <si>
    <t>ОСР 6-07-01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</si>
  <si>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</si>
  <si>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</si>
  <si>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</si>
  <si>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</si>
  <si>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</si>
  <si>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</si>
  <si>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</si>
  <si>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</si>
  <si>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</si>
  <si>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</si>
  <si>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</si>
  <si>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Панель распределительная щитов серии ЩО-70 (вводная)</t>
  </si>
  <si>
    <t>шт</t>
  </si>
  <si>
    <t>КП СВЭМ №363 от 05.06.2024</t>
  </si>
  <si>
    <t>Панель распределительная щитов серии ЩО-70 (линейная)</t>
  </si>
  <si>
    <t>Панель торцевая РУ 0,4 кВ</t>
  </si>
  <si>
    <t>Кабель силовой с алюминиевыми жилами АПвПг 3х240мк</t>
  </si>
  <si>
    <t>ФСБЦ-21.1.07.02-1154</t>
  </si>
  <si>
    <t>Труба полиэтиленовая толстостенная гладкая 110*8,1мм</t>
  </si>
  <si>
    <t>Кабель АПВБШВ 4х95 мм2</t>
  </si>
  <si>
    <t>Труба ПНД sdr11 ф=125мм</t>
  </si>
  <si>
    <t>Труба ПНД sdr11 ф=110мм</t>
  </si>
  <si>
    <t>ФСБЦ-24.3.02.02-0004</t>
  </si>
  <si>
    <t>Труба полиэтиленовая 100 sdr17,6 355х20,1 мм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</si>
</sst>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17">
    <numFmt numFmtId="176" formatCode="_-* #\ ##0.00_-;\-* #\ ##0.00_-;_-* &quot;-&quot;??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  <numFmt numFmtId="180" formatCode="#\ ##0.00"/>
    <numFmt numFmtId="181" formatCode="#\ ##0"/>
    <numFmt numFmtId="182" formatCode="_-* #\ ##0.00000\ _₽_-;\-* #\ ##0.00000\ _₽_-;_-* &quot;-&quot;?????\ _₽_-;_-@_-"/>
    <numFmt numFmtId="183" formatCode="###\ ###\ ###\ ##0.00"/>
    <numFmt numFmtId="184" formatCode="#\ ##0.00000"/>
    <numFmt numFmtId="185" formatCode="_-* #\ ##0.00\ _₽_-;\-* #\ ##0.00\ _₽_-;_-* &quot;-&quot;??\ _₽_-;_-@_-"/>
    <numFmt numFmtId="186" formatCode="_-* #\ ##0.00000\ _₽_-;\-* #\ ##0.00000\ _₽_-;_-* &quot;-&quot;??\ _₽_-;_-@_-"/>
    <numFmt numFmtId="187" formatCode="_-* #\ ##0.0000\ _₽_-;\-* #\ ##0.0000\ _₽_-;_-* &quot;-&quot;??\ _₽_-;_-@_-"/>
    <numFmt numFmtId="188" formatCode="_-* #\ ##0.0_-;\-* #\ ##0.0_-;_-* &quot;-&quot;??_-;_-@_-"/>
    <numFmt numFmtId="189" formatCode="_-* #\ ##0.00\ _₽_-;\-* #\ ##0.00\ _₽_-;_-* &quot;-&quot;?????\ _₽_-;_-@_-"/>
    <numFmt numFmtId="190" formatCode="0.00000"/>
    <numFmt numFmtId="191" formatCode="#\ ##0.000000"/>
    <numFmt numFmtId="192" formatCode="_-* #\ ##0.00000000_-;\-* #\ ##0.00000000_-;_-* &quot;-&quot;??_-;_-@_-"/>
  </numFmts>
  <fonts count="41">
    <font>
      <sz val="11"/>
      <color rgb="FF000000"/>
      <name val="Calibri"/>
      <charset val="134"/>
      <scheme val="minor"/>
    </font>
    <font>
      <sz val="11"/>
      <color rgb="FF000000"/>
      <name val="Times New Roman"/>
      <charset val="204"/>
    </font>
    <font>
      <b/>
      <sz val="11"/>
      <color rgb="FF000000"/>
      <name val="Times New Roman"/>
      <charset val="204"/>
    </font>
    <font>
      <sz val="12"/>
      <color rgb="FF000000"/>
      <name val="Times New Roman"/>
      <charset val="204"/>
    </font>
    <font>
      <sz val="14"/>
      <color rgb="FF000000"/>
      <name val="Times New Roman"/>
      <charset val="204"/>
    </font>
    <font>
      <b/>
      <sz val="20"/>
      <color rgb="FF000000"/>
      <name val="Times New Roman"/>
      <charset val="204"/>
    </font>
    <font>
      <b/>
      <sz val="14"/>
      <color rgb="FF000000"/>
      <name val="Times New Roman"/>
      <charset val="204"/>
    </font>
    <font>
      <i/>
      <sz val="14"/>
      <color rgb="FF000000"/>
      <name val="Times New Roman"/>
      <charset val="204"/>
    </font>
    <font>
      <sz val="12"/>
      <color rgb="FFFF0000"/>
      <name val="Times New Roman"/>
      <charset val="204"/>
    </font>
    <font>
      <sz val="11"/>
      <color rgb="FF000000"/>
      <name val="Arial"/>
      <charset val="204"/>
    </font>
    <font>
      <b/>
      <sz val="12"/>
      <color rgb="FF000000"/>
      <name val="Times New Roman"/>
      <charset val="204"/>
    </font>
    <font>
      <i/>
      <sz val="12"/>
      <color rgb="FF000000"/>
      <name val="Times New Roman"/>
      <charset val="204"/>
    </font>
    <font>
      <sz val="16"/>
      <color rgb="FF000000"/>
      <name val="Times New Roman"/>
      <charset val="204"/>
    </font>
    <font>
      <sz val="12"/>
      <name val="Times New Roman"/>
      <charset val="204"/>
    </font>
    <font>
      <b/>
      <sz val="12"/>
      <name val="Times New Roman"/>
      <charset val="204"/>
    </font>
    <font>
      <sz val="12"/>
      <color theme="0"/>
      <name val="Times New Roman"/>
      <charset val="204"/>
    </font>
    <font>
      <sz val="12"/>
      <name val="Times New Roman"/>
      <charset val="204"/>
    </font>
    <font>
      <sz val="12"/>
      <color rgb="FFFF0000"/>
      <name val="Times New Roman"/>
      <charset val="204"/>
    </font>
    <font>
      <sz val="12"/>
      <color theme="0"/>
      <name val="Times New Roman"/>
      <charset val="204"/>
    </font>
    <font>
      <sz val="11"/>
      <color rgb="FF000000"/>
      <name val="Calibri"/>
      <charset val="204"/>
      <scheme val="minor"/>
    </font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sz val="11"/>
      <name val="Arial"/>
      <charset val="134"/>
    </font>
  </fonts>
  <fills count="37">
    <fill>
      <patternFill patternType="none"/>
    </fill>
    <fill>
      <patternFill patternType="gray125"/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51170384838"/>
        <bgColor indexed="64"/>
      </patternFill>
    </fill>
    <fill>
      <patternFill patternType="solid">
        <fgColor theme="5" tint="0.79995117038483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176" fontId="19" fillId="0" borderId="0" applyFont="0" applyFill="0" applyBorder="0" applyAlignment="0" applyProtection="0"/>
    <xf numFmtId="177" fontId="20" fillId="0" borderId="0" applyFont="0" applyFill="0" applyBorder="0" applyAlignment="0" applyProtection="0">
      <alignment vertical="center"/>
    </xf>
    <xf numFmtId="9" fontId="19" fillId="0" borderId="0" applyFont="0" applyFill="0" applyBorder="0" applyAlignment="0" applyProtection="0"/>
    <xf numFmtId="178" fontId="20" fillId="0" borderId="0" applyFont="0" applyFill="0" applyBorder="0" applyAlignment="0" applyProtection="0">
      <alignment vertical="center"/>
    </xf>
    <xf numFmtId="179" fontId="2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0" fillId="6" borderId="7" applyNumberFormat="0" applyFon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8" fillId="0" borderId="9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7" borderId="10" applyNumberFormat="0" applyAlignment="0" applyProtection="0">
      <alignment vertical="center"/>
    </xf>
    <xf numFmtId="0" fontId="30" fillId="8" borderId="11" applyNumberFormat="0" applyAlignment="0" applyProtection="0">
      <alignment vertical="center"/>
    </xf>
    <xf numFmtId="0" fontId="31" fillId="8" borderId="10" applyNumberFormat="0" applyAlignment="0" applyProtection="0">
      <alignment vertical="center"/>
    </xf>
    <xf numFmtId="0" fontId="32" fillId="9" borderId="12" applyNumberFormat="0" applyAlignment="0" applyProtection="0">
      <alignment vertical="center"/>
    </xf>
    <xf numFmtId="0" fontId="33" fillId="0" borderId="13" applyNumberFormat="0" applyFill="0" applyAlignment="0" applyProtection="0">
      <alignment vertical="center"/>
    </xf>
    <xf numFmtId="0" fontId="34" fillId="0" borderId="14" applyNumberFormat="0" applyFill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6" fillId="11" borderId="0" applyNumberFormat="0" applyBorder="0" applyAlignment="0" applyProtection="0">
      <alignment vertical="center"/>
    </xf>
    <xf numFmtId="0" fontId="37" fillId="12" borderId="0" applyNumberFormat="0" applyBorder="0" applyAlignment="0" applyProtection="0">
      <alignment vertical="center"/>
    </xf>
    <xf numFmtId="0" fontId="38" fillId="13" borderId="0" applyNumberFormat="0" applyBorder="0" applyAlignment="0" applyProtection="0">
      <alignment vertical="center"/>
    </xf>
    <xf numFmtId="0" fontId="39" fillId="14" borderId="0" applyNumberFormat="0" applyBorder="0" applyAlignment="0" applyProtection="0">
      <alignment vertical="center"/>
    </xf>
    <xf numFmtId="0" fontId="39" fillId="15" borderId="0" applyNumberFormat="0" applyBorder="0" applyAlignment="0" applyProtection="0">
      <alignment vertical="center"/>
    </xf>
    <xf numFmtId="0" fontId="38" fillId="16" borderId="0" applyNumberFormat="0" applyBorder="0" applyAlignment="0" applyProtection="0">
      <alignment vertical="center"/>
    </xf>
    <xf numFmtId="0" fontId="38" fillId="17" borderId="0" applyNumberFormat="0" applyBorder="0" applyAlignment="0" applyProtection="0">
      <alignment vertical="center"/>
    </xf>
    <xf numFmtId="0" fontId="39" fillId="18" borderId="0" applyNumberFormat="0" applyBorder="0" applyAlignment="0" applyProtection="0">
      <alignment vertical="center"/>
    </xf>
    <xf numFmtId="0" fontId="39" fillId="19" borderId="0" applyNumberFormat="0" applyBorder="0" applyAlignment="0" applyProtection="0">
      <alignment vertical="center"/>
    </xf>
    <xf numFmtId="0" fontId="38" fillId="20" borderId="0" applyNumberFormat="0" applyBorder="0" applyAlignment="0" applyProtection="0">
      <alignment vertical="center"/>
    </xf>
    <xf numFmtId="0" fontId="38" fillId="21" borderId="0" applyNumberFormat="0" applyBorder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0" fontId="39" fillId="23" borderId="0" applyNumberFormat="0" applyBorder="0" applyAlignment="0" applyProtection="0">
      <alignment vertical="center"/>
    </xf>
    <xf numFmtId="0" fontId="38" fillId="24" borderId="0" applyNumberFormat="0" applyBorder="0" applyAlignment="0" applyProtection="0">
      <alignment vertical="center"/>
    </xf>
    <xf numFmtId="0" fontId="38" fillId="25" borderId="0" applyNumberFormat="0" applyBorder="0" applyAlignment="0" applyProtection="0">
      <alignment vertical="center"/>
    </xf>
    <xf numFmtId="0" fontId="39" fillId="26" borderId="0" applyNumberFormat="0" applyBorder="0" applyAlignment="0" applyProtection="0">
      <alignment vertical="center"/>
    </xf>
    <xf numFmtId="0" fontId="39" fillId="27" borderId="0" applyNumberFormat="0" applyBorder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38" fillId="29" borderId="0" applyNumberFormat="0" applyBorder="0" applyAlignment="0" applyProtection="0">
      <alignment vertical="center"/>
    </xf>
    <xf numFmtId="0" fontId="39" fillId="30" borderId="0" applyNumberFormat="0" applyBorder="0" applyAlignment="0" applyProtection="0">
      <alignment vertical="center"/>
    </xf>
    <xf numFmtId="0" fontId="39" fillId="31" borderId="0" applyNumberFormat="0" applyBorder="0" applyAlignment="0" applyProtection="0">
      <alignment vertical="center"/>
    </xf>
    <xf numFmtId="0" fontId="38" fillId="32" borderId="0" applyNumberFormat="0" applyBorder="0" applyAlignment="0" applyProtection="0">
      <alignment vertical="center"/>
    </xf>
    <xf numFmtId="0" fontId="38" fillId="33" borderId="0" applyNumberFormat="0" applyBorder="0" applyAlignment="0" applyProtection="0">
      <alignment vertical="center"/>
    </xf>
    <xf numFmtId="0" fontId="39" fillId="34" borderId="0" applyNumberFormat="0" applyBorder="0" applyAlignment="0" applyProtection="0">
      <alignment vertical="center"/>
    </xf>
    <xf numFmtId="0" fontId="39" fillId="35" borderId="0" applyNumberFormat="0" applyBorder="0" applyAlignment="0" applyProtection="0">
      <alignment vertical="center"/>
    </xf>
    <xf numFmtId="0" fontId="38" fillId="36" borderId="0" applyNumberFormat="0" applyBorder="0" applyAlignment="0" applyProtection="0">
      <alignment vertical="center"/>
    </xf>
    <xf numFmtId="0" fontId="40" fillId="0" borderId="0"/>
    <xf numFmtId="0" fontId="40" fillId="0" borderId="0"/>
  </cellStyleXfs>
  <cellXfs count="107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180" fontId="4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2" fontId="4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/>
    <xf numFmtId="0" fontId="10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3" fillId="0" borderId="2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horizontal="right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181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82" fontId="3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2" fontId="3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80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180" fontId="10" fillId="0" borderId="1" xfId="0" applyNumberFormat="1" applyFont="1" applyBorder="1" applyAlignment="1">
      <alignment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183" fontId="3" fillId="0" borderId="1" xfId="0" applyNumberFormat="1" applyFont="1" applyBorder="1" applyAlignment="1">
      <alignment vertical="center" wrapText="1"/>
    </xf>
    <xf numFmtId="176" fontId="3" fillId="0" borderId="1" xfId="0" applyNumberFormat="1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183" fontId="11" fillId="0" borderId="1" xfId="0" applyNumberFormat="1" applyFont="1" applyBorder="1" applyAlignment="1">
      <alignment vertical="center" wrapText="1"/>
    </xf>
    <xf numFmtId="180" fontId="3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184" fontId="10" fillId="0" borderId="0" xfId="0" applyNumberFormat="1" applyFont="1" applyAlignment="1">
      <alignment horizontal="left" vertical="center"/>
    </xf>
    <xf numFmtId="0" fontId="12" fillId="0" borderId="2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13" fillId="0" borderId="1" xfId="49" applyFont="1" applyBorder="1" applyAlignment="1">
      <alignment horizontal="center" vertical="center" wrapText="1"/>
    </xf>
    <xf numFmtId="0" fontId="8" fillId="0" borderId="0" xfId="50" applyFont="1" applyAlignment="1">
      <alignment vertical="center"/>
    </xf>
    <xf numFmtId="0" fontId="13" fillId="0" borderId="0" xfId="50" applyFont="1" applyAlignment="1">
      <alignment vertical="center"/>
    </xf>
    <xf numFmtId="0" fontId="14" fillId="0" borderId="3" xfId="49" applyFont="1" applyBorder="1" applyAlignment="1">
      <alignment horizontal="center" vertical="center" wrapText="1"/>
    </xf>
    <xf numFmtId="0" fontId="14" fillId="0" borderId="4" xfId="49" applyFont="1" applyBorder="1" applyAlignment="1">
      <alignment horizontal="center" vertical="center" wrapText="1"/>
    </xf>
    <xf numFmtId="0" fontId="14" fillId="0" borderId="5" xfId="49" applyFont="1" applyBorder="1" applyAlignment="1">
      <alignment horizontal="center" vertical="center" wrapText="1"/>
    </xf>
    <xf numFmtId="0" fontId="13" fillId="0" borderId="1" xfId="49" applyFont="1" applyBorder="1" applyAlignment="1">
      <alignment horizontal="left" vertical="center" wrapText="1"/>
    </xf>
    <xf numFmtId="180" fontId="13" fillId="0" borderId="1" xfId="49" applyNumberFormat="1" applyFont="1" applyBorder="1" applyAlignment="1">
      <alignment horizontal="center" vertical="center" wrapText="1"/>
    </xf>
    <xf numFmtId="49" fontId="13" fillId="0" borderId="1" xfId="49" applyNumberFormat="1" applyFont="1" applyBorder="1" applyAlignment="1">
      <alignment horizontal="center" vertical="center" wrapText="1"/>
    </xf>
    <xf numFmtId="185" fontId="13" fillId="0" borderId="1" xfId="49" applyNumberFormat="1" applyFont="1" applyBorder="1" applyAlignment="1">
      <alignment vertical="center" wrapText="1"/>
    </xf>
    <xf numFmtId="185" fontId="8" fillId="0" borderId="0" xfId="50" applyNumberFormat="1" applyFont="1" applyAlignment="1">
      <alignment vertical="center"/>
    </xf>
    <xf numFmtId="0" fontId="13" fillId="2" borderId="0" xfId="50" applyFont="1" applyFill="1" applyAlignment="1">
      <alignment horizontal="center" vertical="center" wrapText="1"/>
    </xf>
    <xf numFmtId="0" fontId="13" fillId="2" borderId="0" xfId="50" applyFont="1" applyFill="1" applyAlignment="1">
      <alignment horizontal="right" vertical="center"/>
    </xf>
    <xf numFmtId="2" fontId="0" fillId="3" borderId="0" xfId="0" applyNumberFormat="1" applyFill="1"/>
    <xf numFmtId="176" fontId="13" fillId="0" borderId="1" xfId="1" applyFont="1" applyFill="1" applyBorder="1" applyAlignment="1">
      <alignment vertical="center" wrapText="1"/>
    </xf>
    <xf numFmtId="186" fontId="8" fillId="0" borderId="0" xfId="50" applyNumberFormat="1" applyFont="1" applyAlignment="1">
      <alignment vertical="center"/>
    </xf>
    <xf numFmtId="182" fontId="8" fillId="0" borderId="0" xfId="50" applyNumberFormat="1" applyFont="1" applyAlignment="1">
      <alignment vertical="center"/>
    </xf>
    <xf numFmtId="187" fontId="8" fillId="0" borderId="0" xfId="50" applyNumberFormat="1" applyFont="1" applyAlignment="1">
      <alignment vertical="center"/>
    </xf>
    <xf numFmtId="188" fontId="13" fillId="0" borderId="1" xfId="1" applyNumberFormat="1" applyFont="1" applyFill="1" applyBorder="1" applyAlignment="1">
      <alignment vertical="center" wrapText="1"/>
    </xf>
    <xf numFmtId="189" fontId="15" fillId="0" borderId="0" xfId="50" applyNumberFormat="1" applyFont="1" applyAlignment="1">
      <alignment vertical="center"/>
    </xf>
    <xf numFmtId="10" fontId="8" fillId="0" borderId="0" xfId="3" applyNumberFormat="1" applyFont="1" applyFill="1" applyAlignment="1">
      <alignment vertical="center"/>
    </xf>
    <xf numFmtId="0" fontId="13" fillId="2" borderId="0" xfId="49" applyFont="1" applyFill="1" applyAlignment="1">
      <alignment horizontal="right" vertical="center"/>
    </xf>
    <xf numFmtId="0" fontId="16" fillId="0" borderId="1" xfId="49" applyFont="1" applyBorder="1" applyAlignment="1">
      <alignment horizontal="center" vertical="center" wrapText="1"/>
    </xf>
    <xf numFmtId="0" fontId="16" fillId="0" borderId="1" xfId="49" applyFont="1" applyBorder="1" applyAlignment="1">
      <alignment horizontal="left" vertical="center" wrapText="1"/>
    </xf>
    <xf numFmtId="176" fontId="16" fillId="0" borderId="1" xfId="1" applyFont="1" applyFill="1" applyBorder="1" applyAlignment="1">
      <alignment vertical="center" wrapText="1"/>
    </xf>
    <xf numFmtId="185" fontId="17" fillId="0" borderId="0" xfId="50" applyNumberFormat="1" applyFont="1" applyAlignment="1">
      <alignment vertical="center"/>
    </xf>
    <xf numFmtId="189" fontId="18" fillId="0" borderId="0" xfId="50" applyNumberFormat="1" applyFont="1" applyAlignment="1">
      <alignment vertical="center"/>
    </xf>
    <xf numFmtId="10" fontId="17" fillId="0" borderId="0" xfId="3" applyNumberFormat="1" applyFont="1" applyFill="1" applyAlignment="1">
      <alignment vertical="center"/>
    </xf>
    <xf numFmtId="0" fontId="16" fillId="4" borderId="0" xfId="49" applyFont="1" applyFill="1" applyAlignment="1">
      <alignment horizontal="right" vertical="center"/>
    </xf>
    <xf numFmtId="2" fontId="0" fillId="5" borderId="0" xfId="0" applyNumberFormat="1" applyFill="1"/>
    <xf numFmtId="190" fontId="16" fillId="0" borderId="1" xfId="1" applyNumberFormat="1" applyFont="1" applyFill="1" applyBorder="1" applyAlignment="1">
      <alignment vertical="center" wrapText="1"/>
    </xf>
    <xf numFmtId="182" fontId="15" fillId="0" borderId="0" xfId="49" applyNumberFormat="1" applyFont="1" applyAlignment="1">
      <alignment horizontal="left" vertical="center"/>
    </xf>
    <xf numFmtId="0" fontId="8" fillId="0" borderId="0" xfId="49" applyFont="1" applyAlignment="1">
      <alignment horizontal="left" vertical="center"/>
    </xf>
    <xf numFmtId="182" fontId="15" fillId="0" borderId="0" xfId="50" applyNumberFormat="1" applyFont="1" applyAlignment="1">
      <alignment vertical="center"/>
    </xf>
    <xf numFmtId="180" fontId="8" fillId="0" borderId="0" xfId="50" applyNumberFormat="1" applyFont="1" applyAlignment="1">
      <alignment vertical="center"/>
    </xf>
    <xf numFmtId="176" fontId="13" fillId="0" borderId="1" xfId="1" applyFont="1" applyFill="1" applyBorder="1" applyAlignment="1">
      <alignment horizontal="center" vertical="center" wrapText="1"/>
    </xf>
    <xf numFmtId="188" fontId="13" fillId="0" borderId="1" xfId="1" applyNumberFormat="1" applyFont="1" applyFill="1" applyBorder="1" applyAlignment="1">
      <alignment horizontal="center" vertical="center" wrapText="1"/>
    </xf>
    <xf numFmtId="191" fontId="8" fillId="0" borderId="0" xfId="50" applyNumberFormat="1" applyFont="1" applyAlignment="1">
      <alignment vertical="center"/>
    </xf>
    <xf numFmtId="0" fontId="13" fillId="0" borderId="0" xfId="49" applyFont="1" applyAlignment="1">
      <alignment horizontal="left" vertical="center"/>
    </xf>
    <xf numFmtId="189" fontId="8" fillId="0" borderId="0" xfId="50" applyNumberFormat="1" applyFont="1" applyAlignment="1">
      <alignment vertical="center"/>
    </xf>
    <xf numFmtId="2" fontId="13" fillId="2" borderId="0" xfId="50" applyNumberFormat="1" applyFont="1" applyFill="1" applyAlignment="1">
      <alignment horizontal="center" vertical="center"/>
    </xf>
    <xf numFmtId="176" fontId="13" fillId="2" borderId="0" xfId="1" applyFont="1" applyFill="1" applyAlignment="1">
      <alignment horizontal="center" vertical="center"/>
    </xf>
    <xf numFmtId="176" fontId="16" fillId="4" borderId="0" xfId="1" applyFont="1" applyFill="1" applyAlignment="1">
      <alignment horizontal="center" vertical="center"/>
    </xf>
    <xf numFmtId="192" fontId="13" fillId="2" borderId="0" xfId="1" applyNumberFormat="1" applyFont="1" applyFill="1" applyAlignment="1">
      <alignment horizontal="center" vertical="center"/>
    </xf>
  </cellXfs>
  <cellStyles count="51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  <cellStyle name="Normal" xfId="49"/>
    <cellStyle name="Обычный 2" xfId="50"/>
  </cellStyle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8" Type="http://schemas.openxmlformats.org/officeDocument/2006/relationships/styles" Target="styles.xml"/><Relationship Id="rId17" Type="http://schemas.openxmlformats.org/officeDocument/2006/relationships/sharedStrings" Target="sharedStrings.xml"/><Relationship Id="rId16" Type="http://schemas.openxmlformats.org/officeDocument/2006/relationships/theme" Target="theme/theme1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7"/>
  <sheetViews>
    <sheetView tabSelected="1" zoomScale="90" zoomScaleNormal="90" topLeftCell="A23" workbookViewId="0">
      <selection activeCell="A19" sqref="A19:C19"/>
    </sheetView>
  </sheetViews>
  <sheetFormatPr defaultColWidth="9" defaultRowHeight="15"/>
  <cols>
    <col min="1" max="1" width="10.8857142857143" customWidth="1"/>
    <col min="2" max="2" width="101.438095238095" customWidth="1"/>
    <col min="3" max="3" width="35" customWidth="1"/>
    <col min="4" max="4" width="13.3333333333333" customWidth="1"/>
    <col min="9" max="9" width="16" customWidth="1"/>
  </cols>
  <sheetData>
    <row r="1" ht="15.75" customHeight="1" spans="1:3">
      <c r="A1" s="30"/>
      <c r="B1" s="30"/>
      <c r="C1" s="30"/>
    </row>
    <row r="2" ht="15.75" customHeight="1" spans="1:3">
      <c r="A2" s="31"/>
      <c r="B2" s="31"/>
      <c r="C2" s="31"/>
    </row>
    <row r="3" ht="15.75" customHeight="1" spans="1:3">
      <c r="A3" s="33"/>
      <c r="B3" s="33"/>
      <c r="C3" s="33"/>
    </row>
    <row r="4" ht="15.75" customHeight="1" spans="1:3">
      <c r="A4" s="31"/>
      <c r="B4" s="31"/>
      <c r="C4" s="31"/>
    </row>
    <row r="5" ht="15.75" customHeight="1" spans="1:3">
      <c r="A5" s="31"/>
      <c r="B5" s="31"/>
      <c r="C5" s="31"/>
    </row>
    <row r="6" ht="15.75" customHeight="1" spans="1:3">
      <c r="A6" s="31"/>
      <c r="B6" s="31"/>
      <c r="C6" s="60"/>
    </row>
    <row r="7" ht="15.75" customHeight="1" spans="1:3">
      <c r="A7" s="31"/>
      <c r="B7" s="31"/>
      <c r="C7" s="31"/>
    </row>
    <row r="8" ht="15.75" customHeight="1" spans="1:3">
      <c r="A8" s="33"/>
      <c r="B8" s="33"/>
      <c r="C8" s="33"/>
    </row>
    <row r="9" ht="15.75" customHeight="1" spans="1:3">
      <c r="A9" s="31"/>
      <c r="B9" s="31"/>
      <c r="C9" s="31"/>
    </row>
    <row r="10" ht="15.75" customHeight="1" spans="1:3">
      <c r="A10" s="31"/>
      <c r="B10" s="31"/>
      <c r="C10" s="31"/>
    </row>
    <row r="11" ht="15.75" customHeight="1" spans="1:3">
      <c r="A11" s="31"/>
      <c r="B11" s="31"/>
      <c r="C11" s="31"/>
    </row>
    <row r="12" ht="15.75" customHeight="1" spans="1:3">
      <c r="A12" s="34" t="s">
        <v>0</v>
      </c>
      <c r="B12" s="34"/>
      <c r="C12" s="34"/>
    </row>
    <row r="13" ht="15.75" customHeight="1" spans="1:3">
      <c r="A13" s="31"/>
      <c r="B13" s="31"/>
      <c r="C13" s="31"/>
    </row>
    <row r="14" ht="15.75" customHeight="1" spans="1:3">
      <c r="A14" s="31"/>
      <c r="B14" s="31"/>
      <c r="C14" s="31"/>
    </row>
    <row r="15" ht="15.75" customHeight="1" spans="1:3">
      <c r="A15" s="31"/>
      <c r="B15" s="31"/>
      <c r="C15" s="31"/>
    </row>
    <row r="16" ht="20.25" customHeight="1" spans="1:3">
      <c r="A16" s="61" t="s">
        <v>1</v>
      </c>
      <c r="B16" s="61"/>
      <c r="C16" s="61"/>
    </row>
    <row r="17" ht="15.75" customHeight="1" spans="1:3">
      <c r="A17" s="62" t="s">
        <v>2</v>
      </c>
      <c r="B17" s="62"/>
      <c r="C17" s="62"/>
    </row>
    <row r="18" ht="15.75" customHeight="1" spans="1:3">
      <c r="A18" s="31"/>
      <c r="B18" s="31"/>
      <c r="C18" s="31"/>
    </row>
    <row r="19" ht="72" customHeight="1" spans="1:3">
      <c r="A19" s="32" t="s">
        <v>3</v>
      </c>
      <c r="B19" s="32"/>
      <c r="C19" s="32"/>
    </row>
    <row r="20" ht="15.75" customHeight="1" spans="1:3">
      <c r="A20" s="62" t="s">
        <v>4</v>
      </c>
      <c r="B20" s="62"/>
      <c r="C20" s="62"/>
    </row>
    <row r="21" ht="15.75" customHeight="1" spans="1:3">
      <c r="A21" s="31"/>
      <c r="B21" s="31"/>
      <c r="C21" s="31"/>
    </row>
    <row r="22" ht="15.75" customHeight="1" spans="1:3">
      <c r="A22" s="31"/>
      <c r="B22" s="31"/>
      <c r="C22" s="31"/>
    </row>
    <row r="23" ht="47.25" customHeight="1" spans="1:9">
      <c r="A23" s="63" t="s">
        <v>5</v>
      </c>
      <c r="B23" s="63" t="s">
        <v>6</v>
      </c>
      <c r="C23" s="63" t="s">
        <v>7</v>
      </c>
      <c r="D23" s="64"/>
      <c r="E23" s="64"/>
      <c r="F23" s="64"/>
      <c r="G23" s="65"/>
      <c r="H23" s="65"/>
      <c r="I23" s="65"/>
    </row>
    <row r="24" ht="15.75" customHeight="1" spans="1:9">
      <c r="A24" s="63">
        <v>1</v>
      </c>
      <c r="B24" s="63">
        <v>2</v>
      </c>
      <c r="C24" s="63">
        <v>3</v>
      </c>
      <c r="D24" s="64"/>
      <c r="E24" s="64"/>
      <c r="F24" s="64"/>
      <c r="G24" s="65"/>
      <c r="H24" s="65"/>
      <c r="I24" s="65"/>
    </row>
    <row r="25" ht="15.75" customHeight="1" spans="1:9">
      <c r="A25" s="66" t="s">
        <v>8</v>
      </c>
      <c r="B25" s="67"/>
      <c r="C25" s="68"/>
      <c r="D25" s="64"/>
      <c r="E25" s="64"/>
      <c r="F25" s="64"/>
      <c r="G25" s="65"/>
      <c r="H25" s="65"/>
      <c r="I25" s="65"/>
    </row>
    <row r="26" ht="15.75" customHeight="1" spans="1:9">
      <c r="A26" s="63">
        <v>1</v>
      </c>
      <c r="B26" s="69" t="s">
        <v>9</v>
      </c>
      <c r="C26" s="70"/>
      <c r="D26" s="64"/>
      <c r="E26" s="64"/>
      <c r="F26" s="64"/>
      <c r="G26" s="65"/>
      <c r="H26" s="65" t="s">
        <v>10</v>
      </c>
      <c r="I26" s="65"/>
    </row>
    <row r="27" ht="15.75" customHeight="1" spans="1:9">
      <c r="A27" s="71" t="s">
        <v>11</v>
      </c>
      <c r="B27" s="69" t="s">
        <v>12</v>
      </c>
      <c r="C27" s="72">
        <v>0</v>
      </c>
      <c r="D27" s="73"/>
      <c r="E27" s="73"/>
      <c r="F27" s="73"/>
      <c r="G27" s="74" t="s">
        <v>13</v>
      </c>
      <c r="H27" s="74" t="s">
        <v>14</v>
      </c>
      <c r="I27" s="74" t="s">
        <v>15</v>
      </c>
    </row>
    <row r="28" ht="15.75" customHeight="1" spans="1:9">
      <c r="A28" s="71" t="s">
        <v>16</v>
      </c>
      <c r="B28" s="69" t="s">
        <v>17</v>
      </c>
      <c r="C28" s="72">
        <v>0</v>
      </c>
      <c r="D28" s="73"/>
      <c r="E28" s="73"/>
      <c r="F28" s="73"/>
      <c r="G28" s="75">
        <v>2019</v>
      </c>
      <c r="H28" s="76">
        <v>106.826398641827</v>
      </c>
      <c r="I28" s="103"/>
    </row>
    <row r="29" ht="15.75" customHeight="1" spans="1:9">
      <c r="A29" s="71" t="s">
        <v>18</v>
      </c>
      <c r="B29" s="69" t="s">
        <v>19</v>
      </c>
      <c r="C29" s="77">
        <f>ССР!H71*1.2</f>
        <v>1230.17763127212</v>
      </c>
      <c r="D29" s="73"/>
      <c r="E29" s="73"/>
      <c r="F29" s="73"/>
      <c r="G29" s="75">
        <v>2020</v>
      </c>
      <c r="H29" s="76">
        <v>105.561885224957</v>
      </c>
      <c r="I29" s="103"/>
    </row>
    <row r="30" ht="15.75" customHeight="1" spans="1:9">
      <c r="A30" s="63">
        <v>2</v>
      </c>
      <c r="B30" s="69" t="s">
        <v>20</v>
      </c>
      <c r="C30" s="77">
        <f>C27+C28+C29</f>
        <v>1230.17763127212</v>
      </c>
      <c r="D30" s="78"/>
      <c r="E30" s="79"/>
      <c r="F30" s="80"/>
      <c r="G30" s="75">
        <v>2021</v>
      </c>
      <c r="H30" s="76">
        <v>104.9354</v>
      </c>
      <c r="I30" s="103"/>
    </row>
    <row r="31" ht="15.75" customHeight="1" spans="1:9">
      <c r="A31" s="71" t="s">
        <v>21</v>
      </c>
      <c r="B31" s="69" t="s">
        <v>22</v>
      </c>
      <c r="C31" s="77">
        <f>C30-ROUND(C30/1.2,5)</f>
        <v>205.02960127212</v>
      </c>
      <c r="D31" s="73"/>
      <c r="E31" s="79"/>
      <c r="F31" s="73"/>
      <c r="G31" s="75">
        <v>2022</v>
      </c>
      <c r="H31" s="76">
        <v>114.631427330594</v>
      </c>
      <c r="I31" s="104"/>
    </row>
    <row r="32" ht="15.75" spans="1:9">
      <c r="A32" s="63">
        <v>3</v>
      </c>
      <c r="B32" s="69" t="s">
        <v>23</v>
      </c>
      <c r="C32" s="81">
        <f>C30*I37</f>
        <v>1361.23396370001</v>
      </c>
      <c r="D32" s="73"/>
      <c r="E32" s="82"/>
      <c r="F32" s="83"/>
      <c r="G32" s="84">
        <v>2023</v>
      </c>
      <c r="H32" s="76">
        <v>109.096466260827</v>
      </c>
      <c r="I32" s="104"/>
    </row>
    <row r="33" ht="15.75" spans="1:9">
      <c r="A33" s="85"/>
      <c r="B33" s="86" t="s">
        <v>24</v>
      </c>
      <c r="C33" s="87">
        <v>0.93</v>
      </c>
      <c r="D33" s="88"/>
      <c r="E33" s="89"/>
      <c r="F33" s="90"/>
      <c r="G33" s="91"/>
      <c r="H33" s="92"/>
      <c r="I33" s="105"/>
    </row>
    <row r="34" ht="15.75" spans="1:9">
      <c r="A34" s="85"/>
      <c r="B34" s="86" t="s">
        <v>25</v>
      </c>
      <c r="C34" s="93">
        <f>ROUND(C32*C33,5)</f>
        <v>1265.94759</v>
      </c>
      <c r="D34" s="88"/>
      <c r="E34" s="89" t="s">
        <v>26</v>
      </c>
      <c r="F34" s="90"/>
      <c r="G34" s="91"/>
      <c r="H34" s="92"/>
      <c r="I34" s="105"/>
    </row>
    <row r="35" ht="15.75" spans="1:9">
      <c r="A35" s="66" t="s">
        <v>27</v>
      </c>
      <c r="B35" s="67"/>
      <c r="C35" s="68"/>
      <c r="D35" s="64"/>
      <c r="E35" s="94"/>
      <c r="F35" s="95"/>
      <c r="G35" s="75">
        <v>2024</v>
      </c>
      <c r="H35" s="76">
        <v>109.113503262205</v>
      </c>
      <c r="I35" s="104"/>
    </row>
    <row r="36" ht="15.75" spans="1:9">
      <c r="A36" s="63">
        <v>1</v>
      </c>
      <c r="B36" s="69" t="s">
        <v>9</v>
      </c>
      <c r="C36" s="70"/>
      <c r="D36" s="64"/>
      <c r="E36" s="96"/>
      <c r="F36" s="97"/>
      <c r="G36" s="75">
        <v>2025</v>
      </c>
      <c r="H36" s="76">
        <v>107.816317063964</v>
      </c>
      <c r="I36" s="106">
        <f>(H36+100)/200</f>
        <v>1.03908158531982</v>
      </c>
    </row>
    <row r="37" ht="15.75" spans="1:9">
      <c r="A37" s="71" t="s">
        <v>11</v>
      </c>
      <c r="B37" s="69" t="s">
        <v>12</v>
      </c>
      <c r="C37" s="98">
        <f>ССР!D80+ССР!E80</f>
        <v>12947.1164698361</v>
      </c>
      <c r="D37" s="73"/>
      <c r="E37" s="96"/>
      <c r="F37" s="73"/>
      <c r="G37" s="75">
        <v>2026</v>
      </c>
      <c r="H37" s="76">
        <v>105.262896868962</v>
      </c>
      <c r="I37" s="106">
        <f>(H37+100)/200*H36/100</f>
        <v>1.10653447851459</v>
      </c>
    </row>
    <row r="38" ht="15.75" spans="1:9">
      <c r="A38" s="71" t="s">
        <v>16</v>
      </c>
      <c r="B38" s="69" t="s">
        <v>17</v>
      </c>
      <c r="C38" s="98">
        <f>ССР!F80</f>
        <v>1874.61564917378</v>
      </c>
      <c r="D38" s="73"/>
      <c r="E38" s="96"/>
      <c r="F38" s="73"/>
      <c r="G38" s="75">
        <v>2027</v>
      </c>
      <c r="H38" s="76">
        <v>104.420897989339</v>
      </c>
      <c r="I38" s="106">
        <f>(H38+100)/200*H37/100*H36/100</f>
        <v>1.15999229993523</v>
      </c>
    </row>
    <row r="39" ht="15.75" spans="1:9">
      <c r="A39" s="71" t="s">
        <v>18</v>
      </c>
      <c r="B39" s="69" t="s">
        <v>19</v>
      </c>
      <c r="C39" s="98">
        <f>(ССР!G76-ССР!G71)*1.2</f>
        <v>470.502347721276</v>
      </c>
      <c r="D39" s="73"/>
      <c r="E39" s="96"/>
      <c r="F39" s="73"/>
      <c r="G39" s="75">
        <v>2028</v>
      </c>
      <c r="H39" s="76">
        <v>104.420897989339</v>
      </c>
      <c r="I39" s="106">
        <f>(H39+100)/200*H38/100*H37/100*H36/100</f>
        <v>1.21127437619956</v>
      </c>
    </row>
    <row r="40" ht="15.75" spans="1:9">
      <c r="A40" s="63">
        <v>2</v>
      </c>
      <c r="B40" s="69" t="s">
        <v>20</v>
      </c>
      <c r="C40" s="98">
        <f>C37+C38+C39</f>
        <v>15292.2344667311</v>
      </c>
      <c r="D40" s="78"/>
      <c r="E40" s="82"/>
      <c r="F40" s="83"/>
      <c r="G40" s="75">
        <v>2029</v>
      </c>
      <c r="H40" s="76">
        <v>104.420897989339</v>
      </c>
      <c r="I40" s="106">
        <f>(H40+100)/200*H39/100*H38/100*H37/100*H36/100</f>
        <v>1.26482358074235</v>
      </c>
    </row>
    <row r="41" ht="15.75" spans="1:9">
      <c r="A41" s="71" t="s">
        <v>21</v>
      </c>
      <c r="B41" s="69" t="s">
        <v>22</v>
      </c>
      <c r="C41" s="77">
        <f>C40-ROUND(C40/1.2,5)</f>
        <v>2548.70574673111</v>
      </c>
      <c r="D41" s="73"/>
      <c r="E41" s="96"/>
      <c r="F41" s="73"/>
      <c r="G41" s="64"/>
      <c r="H41" s="64"/>
      <c r="I41" s="64"/>
    </row>
    <row r="42" ht="15.75" spans="1:9">
      <c r="A42" s="63">
        <v>3</v>
      </c>
      <c r="B42" s="69" t="s">
        <v>23</v>
      </c>
      <c r="C42" s="99">
        <f>C40*I38</f>
        <v>17738.8742302122</v>
      </c>
      <c r="D42" s="73"/>
      <c r="E42" s="82"/>
      <c r="F42" s="83"/>
      <c r="G42" s="64"/>
      <c r="H42" s="64"/>
      <c r="I42" s="64"/>
    </row>
    <row r="43" ht="15.75" spans="1:9">
      <c r="A43" s="85"/>
      <c r="B43" s="86" t="s">
        <v>24</v>
      </c>
      <c r="C43" s="87">
        <f>C33</f>
        <v>0.93</v>
      </c>
      <c r="D43" s="88"/>
      <c r="E43" s="89"/>
      <c r="F43" s="90"/>
      <c r="G43" s="91"/>
      <c r="H43" s="92"/>
      <c r="I43" s="105"/>
    </row>
    <row r="44" ht="15.75" spans="1:9">
      <c r="A44" s="85"/>
      <c r="B44" s="86" t="s">
        <v>25</v>
      </c>
      <c r="C44" s="93">
        <f>ROUND(C42*C43,5)</f>
        <v>16497.15303</v>
      </c>
      <c r="D44" s="88"/>
      <c r="E44" s="89"/>
      <c r="F44" s="90"/>
      <c r="G44" s="91"/>
      <c r="H44" s="92"/>
      <c r="I44" s="105"/>
    </row>
    <row r="45" ht="15.75" spans="1:9">
      <c r="A45" s="63"/>
      <c r="B45" s="69" t="s">
        <v>28</v>
      </c>
      <c r="C45" s="93">
        <f>C44+C34</f>
        <v>17763.10062</v>
      </c>
      <c r="D45" s="64"/>
      <c r="E45" s="82">
        <f>D45-C45</f>
        <v>-17763.10062</v>
      </c>
      <c r="F45" s="83"/>
      <c r="G45" s="64"/>
      <c r="H45" s="64"/>
      <c r="I45" s="100"/>
    </row>
    <row r="46" ht="15.75" spans="1:9">
      <c r="A46" s="65"/>
      <c r="B46" s="65"/>
      <c r="C46" s="65"/>
      <c r="D46" s="100"/>
      <c r="E46" s="64"/>
      <c r="F46" s="97"/>
      <c r="G46" s="64"/>
      <c r="H46" s="64"/>
      <c r="I46" s="64"/>
    </row>
    <row r="47" ht="15.75" spans="1:9">
      <c r="A47" s="101" t="s">
        <v>29</v>
      </c>
      <c r="B47" s="65"/>
      <c r="C47" s="65"/>
      <c r="D47" s="64"/>
      <c r="E47" s="102"/>
      <c r="F47" s="64"/>
      <c r="G47" s="64"/>
      <c r="H47" s="64"/>
      <c r="I47" s="64"/>
    </row>
  </sheetData>
  <mergeCells count="7">
    <mergeCell ref="A12:C12"/>
    <mergeCell ref="A16:C16"/>
    <mergeCell ref="A17:C17"/>
    <mergeCell ref="A19:C19"/>
    <mergeCell ref="A20:C20"/>
    <mergeCell ref="A25:C25"/>
    <mergeCell ref="A35:C35"/>
  </mergeCells>
  <pageMargins left="0.7" right="0.7" top="0.75" bottom="0.75" header="0.3" footer="0.3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6"/>
  <sheetViews>
    <sheetView zoomScale="90" zoomScaleNormal="90" workbookViewId="0">
      <selection activeCell="C7" sqref="C7"/>
    </sheetView>
  </sheetViews>
  <sheetFormatPr defaultColWidth="8.88571428571429" defaultRowHeight="15.75"/>
  <cols>
    <col min="1" max="1" width="10.8857142857143" style="27" customWidth="1"/>
    <col min="2" max="2" width="51.552380952381" style="27" customWidth="1"/>
    <col min="3" max="3" width="66.6666666666667" style="27" customWidth="1"/>
    <col min="4" max="4" width="30.8857142857143" style="27" customWidth="1"/>
    <col min="5" max="5" width="19.3333333333333" style="27" customWidth="1"/>
    <col min="6" max="6" width="21" style="27" customWidth="1"/>
    <col min="7" max="7" width="16.6666666666667" style="27" customWidth="1"/>
    <col min="8" max="8" width="20.1047619047619" style="27" customWidth="1"/>
    <col min="9" max="9" width="15" style="27" customWidth="1" outlineLevel="7"/>
    <col min="10" max="10" width="13.1047619047619" style="28" customWidth="1" outlineLevel="7"/>
    <col min="11" max="11" width="8.88571428571429" style="27"/>
    <col min="12" max="12" width="9.33333333333333" style="27" customWidth="1"/>
    <col min="13" max="13" width="17.3333333333333" style="27" customWidth="1"/>
    <col min="14" max="14" width="8.88571428571429" style="27"/>
  </cols>
  <sheetData>
    <row r="1" spans="1:8">
      <c r="A1" s="29"/>
      <c r="B1" s="30"/>
      <c r="C1" s="30"/>
      <c r="D1" s="30"/>
      <c r="E1" s="30"/>
      <c r="F1" s="30"/>
      <c r="G1" s="30"/>
      <c r="H1" s="30" t="s">
        <v>105</v>
      </c>
    </row>
    <row r="2" ht="45.75" customHeight="1" spans="1:8">
      <c r="A2" s="31"/>
      <c r="B2" s="31" t="s">
        <v>106</v>
      </c>
      <c r="C2" s="32" t="s">
        <v>3</v>
      </c>
      <c r="D2" s="32"/>
      <c r="E2" s="32"/>
      <c r="F2" s="32"/>
      <c r="G2" s="32"/>
      <c r="H2" s="32"/>
    </row>
    <row r="3" spans="1:8">
      <c r="A3" s="33"/>
      <c r="B3" s="33"/>
      <c r="C3" s="33"/>
      <c r="E3" s="33"/>
      <c r="F3" s="33"/>
      <c r="G3" s="33"/>
      <c r="H3" s="33"/>
    </row>
    <row r="4" spans="1:8">
      <c r="A4" s="31"/>
      <c r="B4" s="31"/>
      <c r="C4" s="31"/>
      <c r="D4" s="31"/>
      <c r="E4" s="31"/>
      <c r="F4" s="31"/>
      <c r="G4" s="31"/>
      <c r="H4" s="31"/>
    </row>
    <row r="5" spans="1:8">
      <c r="A5" s="34"/>
      <c r="B5" s="34"/>
      <c r="C5" s="34"/>
      <c r="D5" s="30" t="s">
        <v>130</v>
      </c>
      <c r="E5" s="35"/>
      <c r="F5" s="34"/>
      <c r="G5" s="34"/>
      <c r="H5" s="34"/>
    </row>
    <row r="6" spans="1:8">
      <c r="A6" s="31"/>
      <c r="B6" s="31"/>
      <c r="C6" s="31"/>
      <c r="D6" s="31"/>
      <c r="E6" s="31"/>
      <c r="F6" s="31"/>
      <c r="G6" s="31"/>
      <c r="H6" s="31"/>
    </row>
    <row r="7" spans="1:8">
      <c r="A7" s="31"/>
      <c r="B7" s="31" t="s">
        <v>108</v>
      </c>
      <c r="C7" s="36" t="s">
        <v>77</v>
      </c>
      <c r="D7" s="31"/>
      <c r="E7" s="31"/>
      <c r="F7" s="31"/>
      <c r="G7" s="31"/>
      <c r="H7" s="31"/>
    </row>
    <row r="8" spans="1:8">
      <c r="A8" s="31"/>
      <c r="B8" s="31"/>
      <c r="C8" s="31"/>
      <c r="D8" s="31"/>
      <c r="E8" s="31"/>
      <c r="F8" s="31"/>
      <c r="G8" s="31"/>
      <c r="H8" s="31"/>
    </row>
    <row r="9" spans="1:10">
      <c r="A9" s="31" t="s">
        <v>31</v>
      </c>
      <c r="B9" s="31"/>
      <c r="C9" s="31"/>
      <c r="D9" s="31"/>
      <c r="E9" s="31"/>
      <c r="F9" s="31"/>
      <c r="G9" s="31"/>
      <c r="H9" s="37"/>
      <c r="J9" s="27"/>
    </row>
    <row r="10" ht="23.25" customHeight="1" spans="1:10">
      <c r="A10" s="3" t="s">
        <v>5</v>
      </c>
      <c r="B10" s="3" t="s">
        <v>32</v>
      </c>
      <c r="C10" s="3" t="s">
        <v>110</v>
      </c>
      <c r="D10" s="38" t="s">
        <v>34</v>
      </c>
      <c r="E10" s="39"/>
      <c r="F10" s="39"/>
      <c r="G10" s="39"/>
      <c r="H10" s="40"/>
      <c r="J10" s="27"/>
    </row>
    <row r="11" ht="59.25" customHeight="1" spans="1:10">
      <c r="A11" s="3"/>
      <c r="B11" s="3"/>
      <c r="C11" s="3"/>
      <c r="D11" s="3" t="s">
        <v>35</v>
      </c>
      <c r="E11" s="3" t="s">
        <v>36</v>
      </c>
      <c r="F11" s="3" t="s">
        <v>37</v>
      </c>
      <c r="G11" s="3" t="s">
        <v>38</v>
      </c>
      <c r="H11" s="3" t="s">
        <v>39</v>
      </c>
      <c r="J11" s="27"/>
    </row>
    <row r="12" spans="1:10">
      <c r="A12" s="3">
        <v>1</v>
      </c>
      <c r="B12" s="3">
        <v>2</v>
      </c>
      <c r="C12" s="41">
        <v>3</v>
      </c>
      <c r="D12" s="3">
        <v>4</v>
      </c>
      <c r="E12" s="3">
        <v>5</v>
      </c>
      <c r="F12" s="3">
        <v>6</v>
      </c>
      <c r="G12" s="3">
        <v>7</v>
      </c>
      <c r="H12" s="3">
        <v>8</v>
      </c>
      <c r="J12" s="27"/>
    </row>
    <row r="13" ht="86.25" customHeight="1" spans="1:10">
      <c r="A13" s="3">
        <v>1</v>
      </c>
      <c r="B13" s="42" t="s">
        <v>131</v>
      </c>
      <c r="C13" s="4" t="s">
        <v>132</v>
      </c>
      <c r="D13" s="43">
        <v>0</v>
      </c>
      <c r="E13" s="43">
        <v>0</v>
      </c>
      <c r="F13" s="43">
        <v>0</v>
      </c>
      <c r="G13" s="43">
        <v>9.3411764705882</v>
      </c>
      <c r="H13" s="43">
        <v>9.3411764705882</v>
      </c>
      <c r="J13" s="27"/>
    </row>
    <row r="14" spans="1:9">
      <c r="A14" s="3"/>
      <c r="B14" s="44"/>
      <c r="C14" s="44" t="s">
        <v>113</v>
      </c>
      <c r="D14" s="43">
        <v>0</v>
      </c>
      <c r="E14" s="43">
        <v>0</v>
      </c>
      <c r="F14" s="43">
        <v>0</v>
      </c>
      <c r="G14" s="43">
        <v>9.3411764705882</v>
      </c>
      <c r="H14" s="43">
        <v>9.3411764705882</v>
      </c>
      <c r="I14" s="45"/>
    </row>
    <row r="15" spans="12:14">
      <c r="L15" s="28"/>
      <c r="M15" s="28"/>
      <c r="N15" s="28"/>
    </row>
    <row r="16" spans="12:14">
      <c r="L16" s="28"/>
      <c r="M16" s="28"/>
      <c r="N16" s="28"/>
    </row>
    <row r="17" spans="12:14">
      <c r="L17" s="28"/>
      <c r="M17" s="28"/>
      <c r="N17" s="28"/>
    </row>
    <row r="18" spans="12:14">
      <c r="L18" s="28"/>
      <c r="M18" s="28"/>
      <c r="N18" s="28"/>
    </row>
    <row r="19" spans="11:14">
      <c r="K19" s="28"/>
      <c r="L19" s="28"/>
      <c r="M19" s="28"/>
      <c r="N19" s="28"/>
    </row>
    <row r="20" spans="11:14">
      <c r="K20" s="28"/>
      <c r="N20" s="28"/>
    </row>
    <row r="21" spans="11:11">
      <c r="K21" s="28"/>
    </row>
    <row r="22" spans="11:11">
      <c r="K22" s="28"/>
    </row>
    <row r="23" spans="11:11">
      <c r="K23" s="28"/>
    </row>
    <row r="24" spans="12:12">
      <c r="L24" s="28"/>
    </row>
    <row r="25" spans="12:12">
      <c r="L25" s="28"/>
    </row>
    <row r="26" spans="12:12">
      <c r="L26" s="28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9" bottom="0.19685039370079" header="0.51181102362205" footer="0.51181102362205"/>
  <pageSetup paperSize="9" scale="62" orientation="landscape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571428571429" defaultRowHeight="15.75"/>
  <cols>
    <col min="1" max="1" width="10.8857142857143" style="27" customWidth="1"/>
    <col min="2" max="2" width="51.552380952381" style="27" customWidth="1"/>
    <col min="3" max="3" width="66.6666666666667" style="27" customWidth="1"/>
    <col min="4" max="4" width="30.8857142857143" style="27" customWidth="1"/>
    <col min="5" max="5" width="19.3333333333333" style="27" customWidth="1"/>
    <col min="6" max="6" width="21" style="27" customWidth="1"/>
    <col min="7" max="7" width="16.6666666666667" style="27" customWidth="1"/>
    <col min="8" max="8" width="20.1047619047619" style="27" customWidth="1"/>
    <col min="9" max="9" width="15" style="27" customWidth="1" outlineLevel="7"/>
    <col min="10" max="10" width="13.1047619047619" style="28" customWidth="1" outlineLevel="7"/>
    <col min="11" max="11" width="8.88571428571429" style="27"/>
    <col min="12" max="12" width="9.33333333333333" style="27" customWidth="1"/>
    <col min="13" max="13" width="17.3333333333333" style="27" customWidth="1"/>
    <col min="14" max="14" width="8.88571428571429" style="27"/>
  </cols>
  <sheetData>
    <row r="1" spans="1:8">
      <c r="A1" s="29"/>
      <c r="B1" s="30"/>
      <c r="C1" s="30"/>
      <c r="D1" s="30"/>
      <c r="E1" s="30"/>
      <c r="F1" s="30"/>
      <c r="G1" s="30"/>
      <c r="H1" s="30" t="s">
        <v>105</v>
      </c>
    </row>
    <row r="2" ht="45.75" customHeight="1" spans="1:8">
      <c r="A2" s="31"/>
      <c r="B2" s="31" t="s">
        <v>106</v>
      </c>
      <c r="C2" s="32" t="s">
        <v>3</v>
      </c>
      <c r="D2" s="32"/>
      <c r="E2" s="32"/>
      <c r="F2" s="32"/>
      <c r="G2" s="32"/>
      <c r="H2" s="32"/>
    </row>
    <row r="3" spans="1:8">
      <c r="A3" s="33"/>
      <c r="B3" s="33"/>
      <c r="C3" s="33"/>
      <c r="E3" s="33"/>
      <c r="F3" s="33"/>
      <c r="G3" s="33"/>
      <c r="H3" s="33"/>
    </row>
    <row r="4" spans="1:8">
      <c r="A4" s="31"/>
      <c r="B4" s="31"/>
      <c r="C4" s="31"/>
      <c r="D4" s="31"/>
      <c r="E4" s="31"/>
      <c r="F4" s="31"/>
      <c r="G4" s="31"/>
      <c r="H4" s="31"/>
    </row>
    <row r="5" spans="1:8">
      <c r="A5" s="34"/>
      <c r="B5" s="34"/>
      <c r="C5" s="34"/>
      <c r="D5" s="30" t="s">
        <v>133</v>
      </c>
      <c r="E5" s="35"/>
      <c r="F5" s="34"/>
      <c r="G5" s="34"/>
      <c r="H5" s="34"/>
    </row>
    <row r="6" spans="1:8">
      <c r="A6" s="31"/>
      <c r="B6" s="31"/>
      <c r="C6" s="31"/>
      <c r="D6" s="31"/>
      <c r="E6" s="31"/>
      <c r="F6" s="31"/>
      <c r="G6" s="31"/>
      <c r="H6" s="31"/>
    </row>
    <row r="7" spans="1:8">
      <c r="A7" s="31"/>
      <c r="B7" s="31" t="s">
        <v>108</v>
      </c>
      <c r="C7" s="36" t="s">
        <v>118</v>
      </c>
      <c r="D7" s="31"/>
      <c r="E7" s="31"/>
      <c r="F7" s="31"/>
      <c r="G7" s="31"/>
      <c r="H7" s="31"/>
    </row>
    <row r="8" spans="1:8">
      <c r="A8" s="31"/>
      <c r="B8" s="31"/>
      <c r="C8" s="31"/>
      <c r="D8" s="31"/>
      <c r="E8" s="31"/>
      <c r="F8" s="31"/>
      <c r="G8" s="31"/>
      <c r="H8" s="31"/>
    </row>
    <row r="9" spans="1:10">
      <c r="A9" s="31" t="s">
        <v>31</v>
      </c>
      <c r="B9" s="31"/>
      <c r="C9" s="31"/>
      <c r="D9" s="31"/>
      <c r="E9" s="31"/>
      <c r="F9" s="31"/>
      <c r="G9" s="31"/>
      <c r="H9" s="37"/>
      <c r="J9" s="27"/>
    </row>
    <row r="10" ht="23.25" customHeight="1" spans="1:10">
      <c r="A10" s="3" t="s">
        <v>5</v>
      </c>
      <c r="B10" s="3" t="s">
        <v>32</v>
      </c>
      <c r="C10" s="3" t="s">
        <v>110</v>
      </c>
      <c r="D10" s="38" t="s">
        <v>34</v>
      </c>
      <c r="E10" s="39"/>
      <c r="F10" s="39"/>
      <c r="G10" s="39"/>
      <c r="H10" s="40"/>
      <c r="J10" s="27"/>
    </row>
    <row r="11" ht="59.25" customHeight="1" spans="1:10">
      <c r="A11" s="3"/>
      <c r="B11" s="3"/>
      <c r="C11" s="3"/>
      <c r="D11" s="3" t="s">
        <v>35</v>
      </c>
      <c r="E11" s="3" t="s">
        <v>36</v>
      </c>
      <c r="F11" s="3" t="s">
        <v>37</v>
      </c>
      <c r="G11" s="3" t="s">
        <v>38</v>
      </c>
      <c r="H11" s="3" t="s">
        <v>39</v>
      </c>
      <c r="J11" s="27"/>
    </row>
    <row r="12" spans="1:10">
      <c r="A12" s="3">
        <v>1</v>
      </c>
      <c r="B12" s="3">
        <v>2</v>
      </c>
      <c r="C12" s="41">
        <v>3</v>
      </c>
      <c r="D12" s="3">
        <v>4</v>
      </c>
      <c r="E12" s="3">
        <v>5</v>
      </c>
      <c r="F12" s="3">
        <v>6</v>
      </c>
      <c r="G12" s="3">
        <v>7</v>
      </c>
      <c r="H12" s="3">
        <v>8</v>
      </c>
      <c r="J12" s="27"/>
    </row>
    <row r="13" ht="86.25" customHeight="1" spans="1:10">
      <c r="A13" s="3">
        <v>1</v>
      </c>
      <c r="B13" s="42" t="s">
        <v>119</v>
      </c>
      <c r="C13" s="4" t="s">
        <v>118</v>
      </c>
      <c r="D13" s="43">
        <v>0</v>
      </c>
      <c r="E13" s="43">
        <v>0</v>
      </c>
      <c r="F13" s="43">
        <v>0</v>
      </c>
      <c r="G13" s="43">
        <v>630.90549188386</v>
      </c>
      <c r="H13" s="43">
        <v>630.90549188386</v>
      </c>
      <c r="J13" s="27"/>
    </row>
    <row r="14" spans="1:9">
      <c r="A14" s="3"/>
      <c r="B14" s="44"/>
      <c r="C14" s="44" t="s">
        <v>113</v>
      </c>
      <c r="D14" s="43">
        <v>0</v>
      </c>
      <c r="E14" s="43">
        <v>0</v>
      </c>
      <c r="F14" s="43">
        <v>0</v>
      </c>
      <c r="G14" s="43">
        <v>630.90549188386</v>
      </c>
      <c r="H14" s="43">
        <v>630.90549188386</v>
      </c>
      <c r="I14" s="45"/>
    </row>
    <row r="15" spans="12:14">
      <c r="L15" s="28"/>
      <c r="M15" s="28"/>
      <c r="N15" s="28"/>
    </row>
    <row r="16" spans="12:14">
      <c r="L16" s="28"/>
      <c r="M16" s="28"/>
      <c r="N16" s="28"/>
    </row>
    <row r="17" spans="12:14">
      <c r="L17" s="28"/>
      <c r="M17" s="28"/>
      <c r="N17" s="28"/>
    </row>
    <row r="18" spans="12:14">
      <c r="L18" s="28"/>
      <c r="M18" s="28"/>
      <c r="N18" s="28"/>
    </row>
    <row r="19" spans="11:14">
      <c r="K19" s="28"/>
      <c r="L19" s="28"/>
      <c r="M19" s="28"/>
      <c r="N19" s="28"/>
    </row>
    <row r="20" spans="11:14">
      <c r="K20" s="28"/>
      <c r="N20" s="28"/>
    </row>
    <row r="21" spans="11:11">
      <c r="K21" s="28"/>
    </row>
    <row r="22" spans="11:11">
      <c r="K22" s="28"/>
    </row>
    <row r="23" spans="11:11">
      <c r="K23" s="28"/>
    </row>
    <row r="24" spans="12:12">
      <c r="L24" s="28"/>
    </row>
    <row r="25" spans="12:12">
      <c r="L25" s="28"/>
    </row>
    <row r="26" spans="12:12">
      <c r="L26" s="28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9" bottom="0.19685039370079" header="0.51181102362205" footer="0.51181102362205"/>
  <pageSetup paperSize="9" scale="62" orientation="landscape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6"/>
  <sheetViews>
    <sheetView zoomScale="90" zoomScaleNormal="90" workbookViewId="0">
      <selection activeCell="D13" sqref="D13"/>
    </sheetView>
  </sheetViews>
  <sheetFormatPr defaultColWidth="8.88571428571429" defaultRowHeight="15.75"/>
  <cols>
    <col min="1" max="1" width="10.8857142857143" style="27" customWidth="1"/>
    <col min="2" max="2" width="51.552380952381" style="27" customWidth="1"/>
    <col min="3" max="3" width="66.6666666666667" style="27" customWidth="1"/>
    <col min="4" max="4" width="30.8857142857143" style="27" customWidth="1"/>
    <col min="5" max="5" width="19.3333333333333" style="27" customWidth="1"/>
    <col min="6" max="6" width="21" style="27" customWidth="1"/>
    <col min="7" max="7" width="16.6666666666667" style="27" customWidth="1"/>
    <col min="8" max="8" width="20.1047619047619" style="27" customWidth="1"/>
    <col min="9" max="9" width="15" style="27" customWidth="1" outlineLevel="7"/>
    <col min="10" max="10" width="13.1047619047619" style="28" customWidth="1" outlineLevel="7"/>
    <col min="11" max="11" width="8.88571428571429" style="27"/>
    <col min="12" max="12" width="9.33333333333333" style="27" customWidth="1"/>
    <col min="13" max="13" width="17.3333333333333" style="27" customWidth="1"/>
    <col min="14" max="14" width="8.88571428571429" style="27"/>
  </cols>
  <sheetData>
    <row r="1" spans="1:8">
      <c r="A1" s="29"/>
      <c r="B1" s="30"/>
      <c r="C1" s="30"/>
      <c r="D1" s="30"/>
      <c r="E1" s="30"/>
      <c r="F1" s="30"/>
      <c r="G1" s="30"/>
      <c r="H1" s="30" t="s">
        <v>105</v>
      </c>
    </row>
    <row r="2" ht="45.75" customHeight="1" spans="1:8">
      <c r="A2" s="31"/>
      <c r="B2" s="31" t="s">
        <v>106</v>
      </c>
      <c r="C2" s="32" t="s">
        <v>3</v>
      </c>
      <c r="D2" s="32"/>
      <c r="E2" s="32"/>
      <c r="F2" s="32"/>
      <c r="G2" s="32"/>
      <c r="H2" s="32"/>
    </row>
    <row r="3" spans="1:8">
      <c r="A3" s="33"/>
      <c r="B3" s="33"/>
      <c r="C3" s="33"/>
      <c r="E3" s="33"/>
      <c r="F3" s="33"/>
      <c r="G3" s="33"/>
      <c r="H3" s="33"/>
    </row>
    <row r="4" spans="1:8">
      <c r="A4" s="31"/>
      <c r="B4" s="31"/>
      <c r="C4" s="31"/>
      <c r="D4" s="31"/>
      <c r="E4" s="31"/>
      <c r="F4" s="31"/>
      <c r="G4" s="31"/>
      <c r="H4" s="31"/>
    </row>
    <row r="5" spans="1:8">
      <c r="A5" s="34"/>
      <c r="B5" s="34"/>
      <c r="C5" s="34"/>
      <c r="D5" s="30" t="s">
        <v>134</v>
      </c>
      <c r="E5" s="35"/>
      <c r="F5" s="34"/>
      <c r="G5" s="34"/>
      <c r="H5" s="34"/>
    </row>
    <row r="6" spans="1:8">
      <c r="A6" s="31"/>
      <c r="B6" s="31"/>
      <c r="C6" s="31"/>
      <c r="D6" s="31"/>
      <c r="E6" s="31"/>
      <c r="F6" s="31"/>
      <c r="G6" s="31"/>
      <c r="H6" s="31"/>
    </row>
    <row r="7" spans="1:8">
      <c r="A7" s="31"/>
      <c r="B7" s="31" t="s">
        <v>108</v>
      </c>
      <c r="C7" s="36" t="s">
        <v>135</v>
      </c>
      <c r="D7" s="31"/>
      <c r="E7" s="31"/>
      <c r="F7" s="31"/>
      <c r="G7" s="31"/>
      <c r="H7" s="31"/>
    </row>
    <row r="8" spans="1:8">
      <c r="A8" s="31"/>
      <c r="B8" s="31"/>
      <c r="C8" s="31"/>
      <c r="D8" s="31"/>
      <c r="E8" s="31"/>
      <c r="F8" s="31"/>
      <c r="G8" s="31"/>
      <c r="H8" s="31"/>
    </row>
    <row r="9" spans="1:10">
      <c r="A9" s="31" t="s">
        <v>31</v>
      </c>
      <c r="B9" s="31"/>
      <c r="C9" s="31"/>
      <c r="D9" s="31"/>
      <c r="E9" s="31"/>
      <c r="F9" s="31"/>
      <c r="G9" s="31"/>
      <c r="H9" s="37"/>
      <c r="J9" s="27"/>
    </row>
    <row r="10" ht="23.25" customHeight="1" spans="1:10">
      <c r="A10" s="3" t="s">
        <v>5</v>
      </c>
      <c r="B10" s="3" t="s">
        <v>32</v>
      </c>
      <c r="C10" s="3" t="s">
        <v>110</v>
      </c>
      <c r="D10" s="38" t="s">
        <v>34</v>
      </c>
      <c r="E10" s="39"/>
      <c r="F10" s="39"/>
      <c r="G10" s="39"/>
      <c r="H10" s="40"/>
      <c r="J10" s="27"/>
    </row>
    <row r="11" ht="59.25" customHeight="1" spans="1:10">
      <c r="A11" s="3"/>
      <c r="B11" s="3"/>
      <c r="C11" s="3"/>
      <c r="D11" s="3" t="s">
        <v>35</v>
      </c>
      <c r="E11" s="3" t="s">
        <v>36</v>
      </c>
      <c r="F11" s="3" t="s">
        <v>37</v>
      </c>
      <c r="G11" s="3" t="s">
        <v>38</v>
      </c>
      <c r="H11" s="3" t="s">
        <v>39</v>
      </c>
      <c r="J11" s="27"/>
    </row>
    <row r="12" spans="1:10">
      <c r="A12" s="3">
        <v>1</v>
      </c>
      <c r="B12" s="3">
        <v>2</v>
      </c>
      <c r="C12" s="41">
        <v>3</v>
      </c>
      <c r="D12" s="3">
        <v>4</v>
      </c>
      <c r="E12" s="3">
        <v>5</v>
      </c>
      <c r="F12" s="3">
        <v>6</v>
      </c>
      <c r="G12" s="3">
        <v>7</v>
      </c>
      <c r="H12" s="3">
        <v>8</v>
      </c>
      <c r="J12" s="27"/>
    </row>
    <row r="13" ht="86.25" customHeight="1" spans="1:10">
      <c r="A13" s="3">
        <v>1</v>
      </c>
      <c r="B13" s="42" t="s">
        <v>136</v>
      </c>
      <c r="C13" s="4" t="s">
        <v>137</v>
      </c>
      <c r="D13" s="43">
        <v>0</v>
      </c>
      <c r="E13" s="43">
        <v>0</v>
      </c>
      <c r="F13" s="43">
        <v>0</v>
      </c>
      <c r="G13" s="43">
        <v>0</v>
      </c>
      <c r="H13" s="43">
        <v>0</v>
      </c>
      <c r="J13" s="27"/>
    </row>
    <row r="14" spans="1:9">
      <c r="A14" s="3"/>
      <c r="B14" s="44"/>
      <c r="C14" s="44" t="s">
        <v>113</v>
      </c>
      <c r="D14" s="43">
        <v>0</v>
      </c>
      <c r="E14" s="43">
        <v>0</v>
      </c>
      <c r="F14" s="43">
        <v>0</v>
      </c>
      <c r="G14" s="43">
        <v>0</v>
      </c>
      <c r="H14" s="43">
        <v>0</v>
      </c>
      <c r="I14" s="45"/>
    </row>
    <row r="15" spans="12:14">
      <c r="L15" s="28"/>
      <c r="M15" s="28"/>
      <c r="N15" s="28"/>
    </row>
    <row r="16" spans="12:14">
      <c r="L16" s="28"/>
      <c r="M16" s="28"/>
      <c r="N16" s="28"/>
    </row>
    <row r="17" spans="12:14">
      <c r="L17" s="28"/>
      <c r="M17" s="28"/>
      <c r="N17" s="28"/>
    </row>
    <row r="18" spans="12:14">
      <c r="L18" s="28"/>
      <c r="M18" s="28"/>
      <c r="N18" s="28"/>
    </row>
    <row r="19" spans="11:14">
      <c r="K19" s="28"/>
      <c r="L19" s="28"/>
      <c r="M19" s="28"/>
      <c r="N19" s="28"/>
    </row>
    <row r="20" spans="11:14">
      <c r="K20" s="28"/>
      <c r="N20" s="28"/>
    </row>
    <row r="21" spans="11:11">
      <c r="K21" s="28"/>
    </row>
    <row r="22" spans="11:11">
      <c r="K22" s="28"/>
    </row>
    <row r="23" spans="11:11">
      <c r="K23" s="28"/>
    </row>
    <row r="24" spans="12:12">
      <c r="L24" s="28"/>
    </row>
    <row r="25" spans="12:12">
      <c r="L25" s="28"/>
    </row>
    <row r="26" spans="12:12">
      <c r="L26" s="28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9" bottom="0.19685039370079" header="0.51181102362205" footer="0.51181102362205"/>
  <pageSetup paperSize="9" scale="62" orientation="landscape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6"/>
  <sheetViews>
    <sheetView zoomScale="90" zoomScaleNormal="90" workbookViewId="0">
      <selection activeCell="C9" sqref="C9"/>
    </sheetView>
  </sheetViews>
  <sheetFormatPr defaultColWidth="8.88571428571429" defaultRowHeight="15.75"/>
  <cols>
    <col min="1" max="1" width="10.8857142857143" style="27" customWidth="1"/>
    <col min="2" max="2" width="51.552380952381" style="27" customWidth="1"/>
    <col min="3" max="3" width="66.6666666666667" style="27" customWidth="1"/>
    <col min="4" max="4" width="30.8857142857143" style="27" customWidth="1"/>
    <col min="5" max="5" width="19.3333333333333" style="27" customWidth="1"/>
    <col min="6" max="6" width="21" style="27" customWidth="1"/>
    <col min="7" max="7" width="16.6666666666667" style="27" customWidth="1"/>
    <col min="8" max="8" width="20.1047619047619" style="27" customWidth="1"/>
    <col min="9" max="9" width="15" style="27" customWidth="1" outlineLevel="7"/>
    <col min="10" max="10" width="13.1047619047619" style="28" customWidth="1" outlineLevel="7"/>
    <col min="11" max="11" width="8.88571428571429" style="27"/>
    <col min="12" max="12" width="9.33333333333333" style="27" customWidth="1"/>
    <col min="13" max="13" width="17.3333333333333" style="27" customWidth="1"/>
    <col min="14" max="14" width="8.88571428571429" style="27"/>
  </cols>
  <sheetData>
    <row r="1" spans="1:8">
      <c r="A1" s="29"/>
      <c r="B1" s="30"/>
      <c r="C1" s="30"/>
      <c r="D1" s="30"/>
      <c r="E1" s="30"/>
      <c r="F1" s="30"/>
      <c r="G1" s="30"/>
      <c r="H1" s="30" t="s">
        <v>105</v>
      </c>
    </row>
    <row r="2" ht="45.75" customHeight="1" spans="1:8">
      <c r="A2" s="31"/>
      <c r="B2" s="31" t="s">
        <v>106</v>
      </c>
      <c r="C2" s="32" t="s">
        <v>3</v>
      </c>
      <c r="D2" s="32"/>
      <c r="E2" s="32"/>
      <c r="F2" s="32"/>
      <c r="G2" s="32"/>
      <c r="H2" s="32"/>
    </row>
    <row r="3" spans="1:8">
      <c r="A3" s="33"/>
      <c r="B3" s="33"/>
      <c r="C3" s="33"/>
      <c r="E3" s="33"/>
      <c r="F3" s="33"/>
      <c r="G3" s="33"/>
      <c r="H3" s="33"/>
    </row>
    <row r="4" spans="1:8">
      <c r="A4" s="31"/>
      <c r="B4" s="31"/>
      <c r="C4" s="31"/>
      <c r="D4" s="31"/>
      <c r="E4" s="31"/>
      <c r="F4" s="31"/>
      <c r="G4" s="31"/>
      <c r="H4" s="31"/>
    </row>
    <row r="5" spans="1:8">
      <c r="A5" s="34"/>
      <c r="B5" s="34"/>
      <c r="C5" s="34"/>
      <c r="D5" s="30" t="s">
        <v>138</v>
      </c>
      <c r="E5" s="35"/>
      <c r="F5" s="34"/>
      <c r="G5" s="34"/>
      <c r="H5" s="34"/>
    </row>
    <row r="6" spans="1:8">
      <c r="A6" s="31"/>
      <c r="B6" s="31"/>
      <c r="C6" s="31"/>
      <c r="D6" s="31"/>
      <c r="E6" s="31"/>
      <c r="F6" s="31"/>
      <c r="G6" s="31"/>
      <c r="H6" s="31"/>
    </row>
    <row r="7" spans="1:8">
      <c r="A7" s="31"/>
      <c r="B7" s="31" t="s">
        <v>108</v>
      </c>
      <c r="C7" s="36" t="s">
        <v>90</v>
      </c>
      <c r="D7" s="31"/>
      <c r="E7" s="31"/>
      <c r="F7" s="31"/>
      <c r="G7" s="31"/>
      <c r="H7" s="31"/>
    </row>
    <row r="8" spans="1:8">
      <c r="A8" s="31"/>
      <c r="B8" s="31"/>
      <c r="C8" s="31"/>
      <c r="D8" s="31"/>
      <c r="E8" s="31"/>
      <c r="F8" s="31"/>
      <c r="G8" s="31"/>
      <c r="H8" s="31"/>
    </row>
    <row r="9" spans="1:10">
      <c r="A9" s="31" t="s">
        <v>31</v>
      </c>
      <c r="B9" s="31"/>
      <c r="C9" s="31"/>
      <c r="D9" s="31"/>
      <c r="E9" s="31"/>
      <c r="F9" s="31"/>
      <c r="G9" s="31"/>
      <c r="H9" s="37"/>
      <c r="J9" s="27"/>
    </row>
    <row r="10" ht="23.25" customHeight="1" spans="1:10">
      <c r="A10" s="3" t="s">
        <v>5</v>
      </c>
      <c r="B10" s="3" t="s">
        <v>32</v>
      </c>
      <c r="C10" s="3" t="s">
        <v>110</v>
      </c>
      <c r="D10" s="38" t="s">
        <v>34</v>
      </c>
      <c r="E10" s="39"/>
      <c r="F10" s="39"/>
      <c r="G10" s="39"/>
      <c r="H10" s="40"/>
      <c r="J10" s="27"/>
    </row>
    <row r="11" ht="59.25" customHeight="1" spans="1:10">
      <c r="A11" s="3"/>
      <c r="B11" s="3"/>
      <c r="C11" s="3"/>
      <c r="D11" s="3" t="s">
        <v>35</v>
      </c>
      <c r="E11" s="3" t="s">
        <v>36</v>
      </c>
      <c r="F11" s="3" t="s">
        <v>37</v>
      </c>
      <c r="G11" s="3" t="s">
        <v>38</v>
      </c>
      <c r="H11" s="3" t="s">
        <v>39</v>
      </c>
      <c r="J11" s="27"/>
    </row>
    <row r="12" spans="1:10">
      <c r="A12" s="3">
        <v>1</v>
      </c>
      <c r="B12" s="3">
        <v>2</v>
      </c>
      <c r="C12" s="41">
        <v>3</v>
      </c>
      <c r="D12" s="3">
        <v>4</v>
      </c>
      <c r="E12" s="3">
        <v>5</v>
      </c>
      <c r="F12" s="3">
        <v>6</v>
      </c>
      <c r="G12" s="3">
        <v>7</v>
      </c>
      <c r="H12" s="3">
        <v>8</v>
      </c>
      <c r="J12" s="27"/>
    </row>
    <row r="13" ht="86.25" customHeight="1" spans="1:10">
      <c r="A13" s="3">
        <v>1</v>
      </c>
      <c r="B13" s="42" t="s">
        <v>119</v>
      </c>
      <c r="C13" s="4" t="s">
        <v>90</v>
      </c>
      <c r="D13" s="43">
        <v>0</v>
      </c>
      <c r="E13" s="43">
        <v>0</v>
      </c>
      <c r="F13" s="43">
        <v>0</v>
      </c>
      <c r="G13" s="43">
        <v>128.51857913316</v>
      </c>
      <c r="H13" s="43">
        <v>128.51857913316</v>
      </c>
      <c r="J13" s="27"/>
    </row>
    <row r="14" spans="1:9">
      <c r="A14" s="3"/>
      <c r="B14" s="44"/>
      <c r="C14" s="44" t="s">
        <v>113</v>
      </c>
      <c r="D14" s="43">
        <v>0</v>
      </c>
      <c r="E14" s="43">
        <v>0</v>
      </c>
      <c r="F14" s="43">
        <v>0</v>
      </c>
      <c r="G14" s="43">
        <v>128.51857913316</v>
      </c>
      <c r="H14" s="43">
        <v>128.51857913316</v>
      </c>
      <c r="I14" s="45"/>
    </row>
    <row r="15" spans="12:14">
      <c r="L15" s="28"/>
      <c r="M15" s="28"/>
      <c r="N15" s="28"/>
    </row>
    <row r="16" spans="12:14">
      <c r="L16" s="28"/>
      <c r="M16" s="28"/>
      <c r="N16" s="28"/>
    </row>
    <row r="17" spans="12:14">
      <c r="L17" s="28"/>
      <c r="M17" s="28"/>
      <c r="N17" s="28"/>
    </row>
    <row r="18" spans="12:14">
      <c r="L18" s="28"/>
      <c r="M18" s="28"/>
      <c r="N18" s="28"/>
    </row>
    <row r="19" spans="11:14">
      <c r="K19" s="28"/>
      <c r="L19" s="28"/>
      <c r="M19" s="28"/>
      <c r="N19" s="28"/>
    </row>
    <row r="20" spans="11:14">
      <c r="K20" s="28"/>
      <c r="N20" s="28"/>
    </row>
    <row r="21" spans="11:11">
      <c r="K21" s="28"/>
    </row>
    <row r="22" spans="11:11">
      <c r="K22" s="28"/>
    </row>
    <row r="23" spans="11:11">
      <c r="K23" s="28"/>
    </row>
    <row r="24" spans="12:12">
      <c r="L24" s="28"/>
    </row>
    <row r="25" spans="12:12">
      <c r="L25" s="28"/>
    </row>
    <row r="26" spans="12:12">
      <c r="L26" s="28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9" bottom="0.19685039370079" header="0.51181102362205" footer="0.51181102362205"/>
  <pageSetup paperSize="9" scale="62" orientation="landscape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12"/>
  <sheetViews>
    <sheetView workbookViewId="0">
      <selection activeCell="A1" sqref="$A1:$XFD1048576"/>
    </sheetView>
  </sheetViews>
  <sheetFormatPr defaultColWidth="8.85714285714286" defaultRowHeight="18.75" outlineLevelCol="7"/>
  <cols>
    <col min="1" max="1" width="18" style="8" customWidth="1"/>
    <col min="2" max="2" width="92.7142857142857" style="9" customWidth="1"/>
    <col min="3" max="3" width="30" style="9" customWidth="1"/>
    <col min="4" max="4" width="15.7142857142857" style="10" customWidth="1"/>
    <col min="5" max="6" width="14.2857142857143" style="10" customWidth="1"/>
    <col min="7" max="7" width="20.1428571428571" style="10" customWidth="1"/>
    <col min="8" max="8" width="136.285714285714" style="9" customWidth="1"/>
    <col min="10" max="10" width="19.4285714285714" customWidth="1"/>
  </cols>
  <sheetData>
    <row r="1" customFormat="1" ht="75.95" customHeight="1" spans="1:8">
      <c r="A1" s="11" t="s">
        <v>139</v>
      </c>
      <c r="B1" s="11" t="s">
        <v>140</v>
      </c>
      <c r="C1" s="11" t="s">
        <v>141</v>
      </c>
      <c r="D1" s="11" t="s">
        <v>142</v>
      </c>
      <c r="E1" s="11" t="s">
        <v>143</v>
      </c>
      <c r="F1" s="11" t="s">
        <v>144</v>
      </c>
      <c r="G1" s="11" t="s">
        <v>145</v>
      </c>
      <c r="H1" s="11" t="s">
        <v>146</v>
      </c>
    </row>
    <row r="2" customFormat="1" spans="1:8">
      <c r="A2" s="11">
        <v>1</v>
      </c>
      <c r="B2" s="11">
        <v>2</v>
      </c>
      <c r="C2" s="11">
        <v>3</v>
      </c>
      <c r="D2" s="11">
        <v>4</v>
      </c>
      <c r="E2" s="11">
        <v>5</v>
      </c>
      <c r="F2" s="11">
        <v>6</v>
      </c>
      <c r="G2" s="11">
        <v>7</v>
      </c>
      <c r="H2" s="11">
        <v>8</v>
      </c>
    </row>
    <row r="3" customFormat="1" ht="25.5" spans="1:8">
      <c r="A3" s="12" t="s">
        <v>109</v>
      </c>
      <c r="B3" s="13"/>
      <c r="C3" s="14"/>
      <c r="D3" s="15">
        <v>1682.5167915726</v>
      </c>
      <c r="E3" s="16"/>
      <c r="F3" s="16"/>
      <c r="G3" s="16"/>
      <c r="H3" s="17"/>
    </row>
    <row r="4" customFormat="1" spans="1:8">
      <c r="A4" s="11" t="s">
        <v>43</v>
      </c>
      <c r="B4" s="18" t="s">
        <v>147</v>
      </c>
      <c r="C4" s="14"/>
      <c r="D4" s="15">
        <v>68.014166936034</v>
      </c>
      <c r="E4" s="16"/>
      <c r="F4" s="16"/>
      <c r="G4" s="16"/>
      <c r="H4" s="17"/>
    </row>
    <row r="5" customFormat="1" spans="1:8">
      <c r="A5" s="11"/>
      <c r="B5" s="18" t="s">
        <v>148</v>
      </c>
      <c r="C5" s="11"/>
      <c r="D5" s="15">
        <v>29.443181259319</v>
      </c>
      <c r="E5" s="16"/>
      <c r="F5" s="16"/>
      <c r="G5" s="16"/>
      <c r="H5" s="19"/>
    </row>
    <row r="6" customFormat="1" spans="1:8">
      <c r="A6" s="19"/>
      <c r="B6" s="18" t="s">
        <v>149</v>
      </c>
      <c r="C6" s="11"/>
      <c r="D6" s="15">
        <v>1516.6793278105</v>
      </c>
      <c r="E6" s="16"/>
      <c r="F6" s="16"/>
      <c r="G6" s="16"/>
      <c r="H6" s="19"/>
    </row>
    <row r="7" customFormat="1" spans="1:8">
      <c r="A7" s="19"/>
      <c r="B7" s="18" t="s">
        <v>150</v>
      </c>
      <c r="C7" s="11"/>
      <c r="D7" s="15">
        <v>0</v>
      </c>
      <c r="E7" s="16"/>
      <c r="F7" s="16"/>
      <c r="G7" s="16"/>
      <c r="H7" s="19"/>
    </row>
    <row r="8" customFormat="1" spans="1:8">
      <c r="A8" s="20" t="s">
        <v>112</v>
      </c>
      <c r="B8" s="21"/>
      <c r="C8" s="11" t="s">
        <v>151</v>
      </c>
      <c r="D8" s="22">
        <v>1614.1366760059</v>
      </c>
      <c r="E8" s="16">
        <v>1</v>
      </c>
      <c r="F8" s="16" t="s">
        <v>152</v>
      </c>
      <c r="G8" s="22">
        <v>1614.1366760059</v>
      </c>
      <c r="H8" s="19"/>
    </row>
    <row r="9" customFormat="1" spans="1:8">
      <c r="A9" s="23">
        <v>1</v>
      </c>
      <c r="B9" s="18" t="s">
        <v>147</v>
      </c>
      <c r="C9" s="11"/>
      <c r="D9" s="22">
        <v>68.014166936034</v>
      </c>
      <c r="E9" s="16"/>
      <c r="F9" s="16"/>
      <c r="G9" s="16"/>
      <c r="H9" s="19" t="s">
        <v>153</v>
      </c>
    </row>
    <row r="10" customFormat="1" spans="1:8">
      <c r="A10" s="11"/>
      <c r="B10" s="18" t="s">
        <v>148</v>
      </c>
      <c r="C10" s="11"/>
      <c r="D10" s="22">
        <v>29.443181259319</v>
      </c>
      <c r="E10" s="16"/>
      <c r="F10" s="16"/>
      <c r="G10" s="16"/>
      <c r="H10" s="19"/>
    </row>
    <row r="11" customFormat="1" spans="1:8">
      <c r="A11" s="11"/>
      <c r="B11" s="18" t="s">
        <v>149</v>
      </c>
      <c r="C11" s="11"/>
      <c r="D11" s="22">
        <v>1516.6793278105</v>
      </c>
      <c r="E11" s="16"/>
      <c r="F11" s="16"/>
      <c r="G11" s="16"/>
      <c r="H11" s="19"/>
    </row>
    <row r="12" customFormat="1" spans="1:8">
      <c r="A12" s="11"/>
      <c r="B12" s="18" t="s">
        <v>150</v>
      </c>
      <c r="C12" s="11"/>
      <c r="D12" s="22">
        <v>0</v>
      </c>
      <c r="E12" s="16"/>
      <c r="F12" s="16"/>
      <c r="G12" s="16"/>
      <c r="H12" s="19"/>
    </row>
    <row r="13" customFormat="1" spans="1:8">
      <c r="A13" s="11" t="s">
        <v>69</v>
      </c>
      <c r="B13" s="18" t="s">
        <v>147</v>
      </c>
      <c r="C13" s="11"/>
      <c r="D13" s="15">
        <v>68.014166936034</v>
      </c>
      <c r="E13" s="16"/>
      <c r="F13" s="16"/>
      <c r="G13" s="16"/>
      <c r="H13" s="19"/>
    </row>
    <row r="14" customFormat="1" spans="1:8">
      <c r="A14" s="11"/>
      <c r="B14" s="18" t="s">
        <v>148</v>
      </c>
      <c r="C14" s="11"/>
      <c r="D14" s="15">
        <v>29.443181259319</v>
      </c>
      <c r="E14" s="16"/>
      <c r="F14" s="16"/>
      <c r="G14" s="16"/>
      <c r="H14" s="19"/>
    </row>
    <row r="15" customFormat="1" spans="1:8">
      <c r="A15" s="11"/>
      <c r="B15" s="18" t="s">
        <v>149</v>
      </c>
      <c r="C15" s="11"/>
      <c r="D15" s="15">
        <v>1516.6793278105</v>
      </c>
      <c r="E15" s="16"/>
      <c r="F15" s="16"/>
      <c r="G15" s="16"/>
      <c r="H15" s="19"/>
    </row>
    <row r="16" customFormat="1" spans="1:8">
      <c r="A16" s="11"/>
      <c r="B16" s="18" t="s">
        <v>150</v>
      </c>
      <c r="C16" s="11"/>
      <c r="D16" s="15">
        <v>68.380115566743</v>
      </c>
      <c r="E16" s="16"/>
      <c r="F16" s="16"/>
      <c r="G16" s="16"/>
      <c r="H16" s="19"/>
    </row>
    <row r="17" customFormat="1" spans="1:8">
      <c r="A17" s="20" t="s">
        <v>116</v>
      </c>
      <c r="B17" s="21"/>
      <c r="C17" s="11" t="s">
        <v>151</v>
      </c>
      <c r="D17" s="22">
        <v>68.380115566743</v>
      </c>
      <c r="E17" s="16">
        <v>1</v>
      </c>
      <c r="F17" s="16" t="s">
        <v>152</v>
      </c>
      <c r="G17" s="22">
        <v>68.380115566743</v>
      </c>
      <c r="H17" s="19"/>
    </row>
    <row r="18" customFormat="1" spans="1:8">
      <c r="A18" s="23">
        <v>1</v>
      </c>
      <c r="B18" s="18" t="s">
        <v>147</v>
      </c>
      <c r="C18" s="11"/>
      <c r="D18" s="22">
        <v>0</v>
      </c>
      <c r="E18" s="16"/>
      <c r="F18" s="16"/>
      <c r="G18" s="16"/>
      <c r="H18" s="19" t="s">
        <v>153</v>
      </c>
    </row>
    <row r="19" customFormat="1" spans="1:8">
      <c r="A19" s="11"/>
      <c r="B19" s="18" t="s">
        <v>148</v>
      </c>
      <c r="C19" s="11"/>
      <c r="D19" s="22">
        <v>0</v>
      </c>
      <c r="E19" s="16"/>
      <c r="F19" s="16"/>
      <c r="G19" s="16"/>
      <c r="H19" s="19"/>
    </row>
    <row r="20" customFormat="1" spans="1:8">
      <c r="A20" s="11"/>
      <c r="B20" s="18" t="s">
        <v>149</v>
      </c>
      <c r="C20" s="11"/>
      <c r="D20" s="22">
        <v>0</v>
      </c>
      <c r="E20" s="16"/>
      <c r="F20" s="16"/>
      <c r="G20" s="16"/>
      <c r="H20" s="19"/>
    </row>
    <row r="21" customFormat="1" spans="1:8">
      <c r="A21" s="11"/>
      <c r="B21" s="18" t="s">
        <v>150</v>
      </c>
      <c r="C21" s="11"/>
      <c r="D21" s="22">
        <v>68.380115566743</v>
      </c>
      <c r="E21" s="16"/>
      <c r="F21" s="16"/>
      <c r="G21" s="16"/>
      <c r="H21" s="19"/>
    </row>
    <row r="22" customFormat="1" ht="25.5" spans="1:8">
      <c r="A22" s="24" t="s">
        <v>118</v>
      </c>
      <c r="B22" s="13"/>
      <c r="C22" s="11"/>
      <c r="D22" s="15">
        <v>713.21256676786</v>
      </c>
      <c r="E22" s="16"/>
      <c r="F22" s="16"/>
      <c r="G22" s="16"/>
      <c r="H22" s="19"/>
    </row>
    <row r="23" customFormat="1" spans="1:8">
      <c r="A23" s="11" t="s">
        <v>87</v>
      </c>
      <c r="B23" s="18" t="s">
        <v>147</v>
      </c>
      <c r="C23" s="11"/>
      <c r="D23" s="15">
        <v>0</v>
      </c>
      <c r="E23" s="16"/>
      <c r="F23" s="16"/>
      <c r="G23" s="16"/>
      <c r="H23" s="19"/>
    </row>
    <row r="24" customFormat="1" spans="1:8">
      <c r="A24" s="11"/>
      <c r="B24" s="18" t="s">
        <v>148</v>
      </c>
      <c r="C24" s="11"/>
      <c r="D24" s="15">
        <v>0</v>
      </c>
      <c r="E24" s="16"/>
      <c r="F24" s="16"/>
      <c r="G24" s="16"/>
      <c r="H24" s="19"/>
    </row>
    <row r="25" customFormat="1" spans="1:8">
      <c r="A25" s="11"/>
      <c r="B25" s="18" t="s">
        <v>149</v>
      </c>
      <c r="C25" s="11"/>
      <c r="D25" s="15">
        <v>0</v>
      </c>
      <c r="E25" s="16"/>
      <c r="F25" s="16"/>
      <c r="G25" s="16"/>
      <c r="H25" s="19"/>
    </row>
    <row r="26" customFormat="1" spans="1:8">
      <c r="A26" s="11"/>
      <c r="B26" s="18" t="s">
        <v>150</v>
      </c>
      <c r="C26" s="11"/>
      <c r="D26" s="15">
        <v>82.307074884006</v>
      </c>
      <c r="E26" s="16"/>
      <c r="F26" s="16"/>
      <c r="G26" s="16"/>
      <c r="H26" s="19"/>
    </row>
    <row r="27" customFormat="1" spans="1:8">
      <c r="A27" s="20" t="s">
        <v>118</v>
      </c>
      <c r="B27" s="21"/>
      <c r="C27" s="11" t="s">
        <v>151</v>
      </c>
      <c r="D27" s="22">
        <v>82.307074884006</v>
      </c>
      <c r="E27" s="16">
        <v>1</v>
      </c>
      <c r="F27" s="16" t="s">
        <v>152</v>
      </c>
      <c r="G27" s="22">
        <v>82.307074884006</v>
      </c>
      <c r="H27" s="19"/>
    </row>
    <row r="28" customFormat="1" spans="1:8">
      <c r="A28" s="23">
        <v>1</v>
      </c>
      <c r="B28" s="18" t="s">
        <v>147</v>
      </c>
      <c r="C28" s="11"/>
      <c r="D28" s="22">
        <v>0</v>
      </c>
      <c r="E28" s="16"/>
      <c r="F28" s="16"/>
      <c r="G28" s="16"/>
      <c r="H28" s="19" t="s">
        <v>153</v>
      </c>
    </row>
    <row r="29" customFormat="1" spans="1:8">
      <c r="A29" s="11"/>
      <c r="B29" s="18" t="s">
        <v>148</v>
      </c>
      <c r="C29" s="11"/>
      <c r="D29" s="22">
        <v>0</v>
      </c>
      <c r="E29" s="16"/>
      <c r="F29" s="16"/>
      <c r="G29" s="16"/>
      <c r="H29" s="19"/>
    </row>
    <row r="30" customFormat="1" spans="1:8">
      <c r="A30" s="11"/>
      <c r="B30" s="18" t="s">
        <v>149</v>
      </c>
      <c r="C30" s="11"/>
      <c r="D30" s="22">
        <v>0</v>
      </c>
      <c r="E30" s="16"/>
      <c r="F30" s="16"/>
      <c r="G30" s="16"/>
      <c r="H30" s="19"/>
    </row>
    <row r="31" customFormat="1" spans="1:8">
      <c r="A31" s="11"/>
      <c r="B31" s="18" t="s">
        <v>150</v>
      </c>
      <c r="C31" s="11"/>
      <c r="D31" s="22">
        <v>82.307074884006</v>
      </c>
      <c r="E31" s="16"/>
      <c r="F31" s="16"/>
      <c r="G31" s="16"/>
      <c r="H31" s="19"/>
    </row>
    <row r="32" customFormat="1" spans="1:8">
      <c r="A32" s="11" t="s">
        <v>154</v>
      </c>
      <c r="B32" s="18" t="s">
        <v>147</v>
      </c>
      <c r="C32" s="11"/>
      <c r="D32" s="15">
        <v>0</v>
      </c>
      <c r="E32" s="16"/>
      <c r="F32" s="16"/>
      <c r="G32" s="16"/>
      <c r="H32" s="19"/>
    </row>
    <row r="33" customFormat="1" spans="1:8">
      <c r="A33" s="11"/>
      <c r="B33" s="18" t="s">
        <v>148</v>
      </c>
      <c r="C33" s="11"/>
      <c r="D33" s="15">
        <v>0</v>
      </c>
      <c r="E33" s="16"/>
      <c r="F33" s="16"/>
      <c r="G33" s="16"/>
      <c r="H33" s="19"/>
    </row>
    <row r="34" customFormat="1" spans="1:8">
      <c r="A34" s="11"/>
      <c r="B34" s="18" t="s">
        <v>149</v>
      </c>
      <c r="C34" s="11"/>
      <c r="D34" s="15">
        <v>0</v>
      </c>
      <c r="E34" s="16"/>
      <c r="F34" s="16"/>
      <c r="G34" s="16"/>
      <c r="H34" s="19"/>
    </row>
    <row r="35" customFormat="1" spans="1:8">
      <c r="A35" s="11"/>
      <c r="B35" s="18" t="s">
        <v>150</v>
      </c>
      <c r="C35" s="11"/>
      <c r="D35" s="15">
        <v>713.21256676786</v>
      </c>
      <c r="E35" s="16"/>
      <c r="F35" s="16"/>
      <c r="G35" s="16"/>
      <c r="H35" s="19"/>
    </row>
    <row r="36" customFormat="1" spans="1:8">
      <c r="A36" s="20" t="s">
        <v>118</v>
      </c>
      <c r="B36" s="21"/>
      <c r="C36" s="11" t="s">
        <v>155</v>
      </c>
      <c r="D36" s="22">
        <v>630.90549188386</v>
      </c>
      <c r="E36" s="16">
        <v>0.16</v>
      </c>
      <c r="F36" s="16" t="s">
        <v>156</v>
      </c>
      <c r="G36" s="22">
        <v>3943.1593242741</v>
      </c>
      <c r="H36" s="19"/>
    </row>
    <row r="37" customFormat="1" spans="1:8">
      <c r="A37" s="23">
        <v>1</v>
      </c>
      <c r="B37" s="18" t="s">
        <v>147</v>
      </c>
      <c r="C37" s="11"/>
      <c r="D37" s="22">
        <v>0</v>
      </c>
      <c r="E37" s="16"/>
      <c r="F37" s="16"/>
      <c r="G37" s="16"/>
      <c r="H37" s="19" t="s">
        <v>157</v>
      </c>
    </row>
    <row r="38" customFormat="1" spans="1:8">
      <c r="A38" s="11"/>
      <c r="B38" s="18" t="s">
        <v>148</v>
      </c>
      <c r="C38" s="11"/>
      <c r="D38" s="22">
        <v>0</v>
      </c>
      <c r="E38" s="16"/>
      <c r="F38" s="16"/>
      <c r="G38" s="16"/>
      <c r="H38" s="19"/>
    </row>
    <row r="39" customFormat="1" spans="1:8">
      <c r="A39" s="11"/>
      <c r="B39" s="18" t="s">
        <v>149</v>
      </c>
      <c r="C39" s="11"/>
      <c r="D39" s="22">
        <v>0</v>
      </c>
      <c r="E39" s="16"/>
      <c r="F39" s="16"/>
      <c r="G39" s="16"/>
      <c r="H39" s="19"/>
    </row>
    <row r="40" customFormat="1" spans="1:8">
      <c r="A40" s="11"/>
      <c r="B40" s="18" t="s">
        <v>150</v>
      </c>
      <c r="C40" s="11"/>
      <c r="D40" s="22">
        <v>630.90549188386</v>
      </c>
      <c r="E40" s="16"/>
      <c r="F40" s="16"/>
      <c r="G40" s="16"/>
      <c r="H40" s="19"/>
    </row>
    <row r="41" customFormat="1" ht="25.5" spans="1:8">
      <c r="A41" s="24" t="s">
        <v>46</v>
      </c>
      <c r="B41" s="13"/>
      <c r="C41" s="11"/>
      <c r="D41" s="15">
        <v>3182.0823123254</v>
      </c>
      <c r="E41" s="16"/>
      <c r="F41" s="16"/>
      <c r="G41" s="16"/>
      <c r="H41" s="19"/>
    </row>
    <row r="42" customFormat="1" spans="1:8">
      <c r="A42" s="11" t="s">
        <v>158</v>
      </c>
      <c r="B42" s="18" t="s">
        <v>147</v>
      </c>
      <c r="C42" s="11"/>
      <c r="D42" s="15">
        <v>2979.1950199392</v>
      </c>
      <c r="E42" s="16"/>
      <c r="F42" s="16"/>
      <c r="G42" s="16"/>
      <c r="H42" s="19"/>
    </row>
    <row r="43" customFormat="1" spans="1:8">
      <c r="A43" s="11"/>
      <c r="B43" s="18" t="s">
        <v>148</v>
      </c>
      <c r="C43" s="11"/>
      <c r="D43" s="15">
        <v>202.88729238618</v>
      </c>
      <c r="E43" s="16"/>
      <c r="F43" s="16"/>
      <c r="G43" s="16"/>
      <c r="H43" s="19"/>
    </row>
    <row r="44" customFormat="1" spans="1:8">
      <c r="A44" s="11"/>
      <c r="B44" s="18" t="s">
        <v>149</v>
      </c>
      <c r="C44" s="11"/>
      <c r="D44" s="15">
        <v>0</v>
      </c>
      <c r="E44" s="16"/>
      <c r="F44" s="16"/>
      <c r="G44" s="16"/>
      <c r="H44" s="19"/>
    </row>
    <row r="45" customFormat="1" spans="1:8">
      <c r="A45" s="11"/>
      <c r="B45" s="18" t="s">
        <v>150</v>
      </c>
      <c r="C45" s="11"/>
      <c r="D45" s="15">
        <v>0</v>
      </c>
      <c r="E45" s="16"/>
      <c r="F45" s="16"/>
      <c r="G45" s="16"/>
      <c r="H45" s="19"/>
    </row>
    <row r="46" customFormat="1" spans="1:8">
      <c r="A46" s="20" t="s">
        <v>122</v>
      </c>
      <c r="B46" s="21"/>
      <c r="C46" s="11" t="s">
        <v>159</v>
      </c>
      <c r="D46" s="22">
        <v>3182.0823123254</v>
      </c>
      <c r="E46" s="16">
        <v>0.32</v>
      </c>
      <c r="F46" s="16" t="s">
        <v>156</v>
      </c>
      <c r="G46" s="22">
        <v>9944.007226017</v>
      </c>
      <c r="H46" s="19"/>
    </row>
    <row r="47" customFormat="1" spans="1:8">
      <c r="A47" s="23">
        <v>1</v>
      </c>
      <c r="B47" s="18" t="s">
        <v>147</v>
      </c>
      <c r="C47" s="11"/>
      <c r="D47" s="22">
        <v>2979.1950199392</v>
      </c>
      <c r="E47" s="16"/>
      <c r="F47" s="16"/>
      <c r="G47" s="16"/>
      <c r="H47" s="19" t="s">
        <v>46</v>
      </c>
    </row>
    <row r="48" customFormat="1" spans="1:8">
      <c r="A48" s="11"/>
      <c r="B48" s="18" t="s">
        <v>148</v>
      </c>
      <c r="C48" s="11"/>
      <c r="D48" s="22">
        <v>202.88729238618</v>
      </c>
      <c r="E48" s="16"/>
      <c r="F48" s="16"/>
      <c r="G48" s="16"/>
      <c r="H48" s="19"/>
    </row>
    <row r="49" customFormat="1" spans="1:8">
      <c r="A49" s="11"/>
      <c r="B49" s="18" t="s">
        <v>149</v>
      </c>
      <c r="C49" s="11"/>
      <c r="D49" s="22">
        <v>0</v>
      </c>
      <c r="E49" s="16"/>
      <c r="F49" s="16"/>
      <c r="G49" s="16"/>
      <c r="H49" s="19"/>
    </row>
    <row r="50" customFormat="1" spans="1:8">
      <c r="A50" s="11"/>
      <c r="B50" s="18" t="s">
        <v>150</v>
      </c>
      <c r="C50" s="11"/>
      <c r="D50" s="22">
        <v>0</v>
      </c>
      <c r="E50" s="16"/>
      <c r="F50" s="16"/>
      <c r="G50" s="16"/>
      <c r="H50" s="19"/>
    </row>
    <row r="51" customFormat="1" ht="25.5" spans="1:8">
      <c r="A51" s="24" t="s">
        <v>77</v>
      </c>
      <c r="B51" s="13"/>
      <c r="C51" s="11"/>
      <c r="D51" s="15">
        <v>19.016874468141</v>
      </c>
      <c r="E51" s="16"/>
      <c r="F51" s="16"/>
      <c r="G51" s="16"/>
      <c r="H51" s="19"/>
    </row>
    <row r="52" customFormat="1" spans="1:8">
      <c r="A52" s="11" t="s">
        <v>160</v>
      </c>
      <c r="B52" s="18" t="s">
        <v>147</v>
      </c>
      <c r="C52" s="11"/>
      <c r="D52" s="15">
        <v>0</v>
      </c>
      <c r="E52" s="16"/>
      <c r="F52" s="16"/>
      <c r="G52" s="16"/>
      <c r="H52" s="19"/>
    </row>
    <row r="53" customFormat="1" spans="1:8">
      <c r="A53" s="11"/>
      <c r="B53" s="18" t="s">
        <v>148</v>
      </c>
      <c r="C53" s="11"/>
      <c r="D53" s="15">
        <v>0</v>
      </c>
      <c r="E53" s="16"/>
      <c r="F53" s="16"/>
      <c r="G53" s="16"/>
      <c r="H53" s="19"/>
    </row>
    <row r="54" customFormat="1" spans="1:8">
      <c r="A54" s="11"/>
      <c r="B54" s="18" t="s">
        <v>149</v>
      </c>
      <c r="C54" s="11"/>
      <c r="D54" s="15">
        <v>0</v>
      </c>
      <c r="E54" s="16"/>
      <c r="F54" s="16"/>
      <c r="G54" s="16"/>
      <c r="H54" s="19"/>
    </row>
    <row r="55" customFormat="1" spans="1:8">
      <c r="A55" s="11"/>
      <c r="B55" s="18" t="s">
        <v>150</v>
      </c>
      <c r="C55" s="11"/>
      <c r="D55" s="15">
        <v>9.6756979975525</v>
      </c>
      <c r="E55" s="16"/>
      <c r="F55" s="16"/>
      <c r="G55" s="16"/>
      <c r="H55" s="19"/>
    </row>
    <row r="56" customFormat="1" spans="1:8">
      <c r="A56" s="20" t="s">
        <v>124</v>
      </c>
      <c r="B56" s="21"/>
      <c r="C56" s="11" t="s">
        <v>159</v>
      </c>
      <c r="D56" s="22">
        <v>9.6756979975525</v>
      </c>
      <c r="E56" s="16">
        <v>0.32</v>
      </c>
      <c r="F56" s="16" t="s">
        <v>156</v>
      </c>
      <c r="G56" s="22">
        <v>30.236556242352</v>
      </c>
      <c r="H56" s="19"/>
    </row>
    <row r="57" customFormat="1" spans="1:8">
      <c r="A57" s="23">
        <v>1</v>
      </c>
      <c r="B57" s="18" t="s">
        <v>147</v>
      </c>
      <c r="C57" s="11"/>
      <c r="D57" s="22">
        <v>0</v>
      </c>
      <c r="E57" s="16"/>
      <c r="F57" s="16"/>
      <c r="G57" s="16"/>
      <c r="H57" s="19" t="s">
        <v>46</v>
      </c>
    </row>
    <row r="58" customFormat="1" spans="1:8">
      <c r="A58" s="11"/>
      <c r="B58" s="18" t="s">
        <v>148</v>
      </c>
      <c r="C58" s="11"/>
      <c r="D58" s="22">
        <v>0</v>
      </c>
      <c r="E58" s="16"/>
      <c r="F58" s="16"/>
      <c r="G58" s="16"/>
      <c r="H58" s="19"/>
    </row>
    <row r="59" customFormat="1" spans="1:8">
      <c r="A59" s="11"/>
      <c r="B59" s="18" t="s">
        <v>149</v>
      </c>
      <c r="C59" s="11"/>
      <c r="D59" s="22">
        <v>0</v>
      </c>
      <c r="E59" s="16"/>
      <c r="F59" s="16"/>
      <c r="G59" s="16"/>
      <c r="H59" s="19"/>
    </row>
    <row r="60" customFormat="1" spans="1:8">
      <c r="A60" s="11"/>
      <c r="B60" s="18" t="s">
        <v>150</v>
      </c>
      <c r="C60" s="11"/>
      <c r="D60" s="22">
        <v>9.6756979975525</v>
      </c>
      <c r="E60" s="16"/>
      <c r="F60" s="16"/>
      <c r="G60" s="16"/>
      <c r="H60" s="19"/>
    </row>
    <row r="61" customFormat="1" spans="1:8">
      <c r="A61" s="11" t="s">
        <v>161</v>
      </c>
      <c r="B61" s="18" t="s">
        <v>147</v>
      </c>
      <c r="C61" s="11"/>
      <c r="D61" s="15">
        <v>0</v>
      </c>
      <c r="E61" s="16"/>
      <c r="F61" s="16"/>
      <c r="G61" s="16"/>
      <c r="H61" s="19"/>
    </row>
    <row r="62" customFormat="1" spans="1:8">
      <c r="A62" s="11"/>
      <c r="B62" s="18" t="s">
        <v>148</v>
      </c>
      <c r="C62" s="11"/>
      <c r="D62" s="15">
        <v>0</v>
      </c>
      <c r="E62" s="16"/>
      <c r="F62" s="16"/>
      <c r="G62" s="16"/>
      <c r="H62" s="19"/>
    </row>
    <row r="63" customFormat="1" spans="1:8">
      <c r="A63" s="11"/>
      <c r="B63" s="18" t="s">
        <v>149</v>
      </c>
      <c r="C63" s="11"/>
      <c r="D63" s="15">
        <v>0</v>
      </c>
      <c r="E63" s="16"/>
      <c r="F63" s="16"/>
      <c r="G63" s="16"/>
      <c r="H63" s="19"/>
    </row>
    <row r="64" customFormat="1" spans="1:8">
      <c r="A64" s="11"/>
      <c r="B64" s="18" t="s">
        <v>150</v>
      </c>
      <c r="C64" s="11"/>
      <c r="D64" s="15">
        <v>19.016874468141</v>
      </c>
      <c r="E64" s="16"/>
      <c r="F64" s="16"/>
      <c r="G64" s="16"/>
      <c r="H64" s="19"/>
    </row>
    <row r="65" customFormat="1" spans="1:8">
      <c r="A65" s="20" t="s">
        <v>132</v>
      </c>
      <c r="B65" s="21"/>
      <c r="C65" s="11" t="s">
        <v>155</v>
      </c>
      <c r="D65" s="22">
        <v>9.3411764705882</v>
      </c>
      <c r="E65" s="16">
        <v>0.16</v>
      </c>
      <c r="F65" s="16" t="s">
        <v>156</v>
      </c>
      <c r="G65" s="22">
        <v>58.382352941176</v>
      </c>
      <c r="H65" s="19"/>
    </row>
    <row r="66" customFormat="1" spans="1:8">
      <c r="A66" s="23">
        <v>1</v>
      </c>
      <c r="B66" s="18" t="s">
        <v>147</v>
      </c>
      <c r="C66" s="11"/>
      <c r="D66" s="22">
        <v>0</v>
      </c>
      <c r="E66" s="16"/>
      <c r="F66" s="16"/>
      <c r="G66" s="16"/>
      <c r="H66" s="19" t="s">
        <v>157</v>
      </c>
    </row>
    <row r="67" customFormat="1" spans="1:8">
      <c r="A67" s="11"/>
      <c r="B67" s="18" t="s">
        <v>148</v>
      </c>
      <c r="C67" s="11"/>
      <c r="D67" s="22">
        <v>0</v>
      </c>
      <c r="E67" s="16"/>
      <c r="F67" s="16"/>
      <c r="G67" s="16"/>
      <c r="H67" s="19"/>
    </row>
    <row r="68" customFormat="1" spans="1:8">
      <c r="A68" s="11"/>
      <c r="B68" s="18" t="s">
        <v>149</v>
      </c>
      <c r="C68" s="11"/>
      <c r="D68" s="22">
        <v>0</v>
      </c>
      <c r="E68" s="16"/>
      <c r="F68" s="16"/>
      <c r="G68" s="16"/>
      <c r="H68" s="19"/>
    </row>
    <row r="69" customFormat="1" spans="1:8">
      <c r="A69" s="11"/>
      <c r="B69" s="18" t="s">
        <v>150</v>
      </c>
      <c r="C69" s="11"/>
      <c r="D69" s="22">
        <v>9.3411764705882</v>
      </c>
      <c r="E69" s="16"/>
      <c r="F69" s="16"/>
      <c r="G69" s="16"/>
      <c r="H69" s="19"/>
    </row>
    <row r="70" customFormat="1" ht="25.5" spans="1:8">
      <c r="A70" s="24" t="s">
        <v>90</v>
      </c>
      <c r="B70" s="13"/>
      <c r="C70" s="11"/>
      <c r="D70" s="15">
        <v>311.93545929222</v>
      </c>
      <c r="E70" s="16"/>
      <c r="F70" s="16"/>
      <c r="G70" s="16"/>
      <c r="H70" s="19"/>
    </row>
    <row r="71" customFormat="1" spans="1:8">
      <c r="A71" s="11" t="s">
        <v>162</v>
      </c>
      <c r="B71" s="18" t="s">
        <v>147</v>
      </c>
      <c r="C71" s="11"/>
      <c r="D71" s="15">
        <v>0</v>
      </c>
      <c r="E71" s="16"/>
      <c r="F71" s="16"/>
      <c r="G71" s="16"/>
      <c r="H71" s="19"/>
    </row>
    <row r="72" customFormat="1" spans="1:8">
      <c r="A72" s="11"/>
      <c r="B72" s="18" t="s">
        <v>148</v>
      </c>
      <c r="C72" s="11"/>
      <c r="D72" s="15">
        <v>0</v>
      </c>
      <c r="E72" s="16"/>
      <c r="F72" s="16"/>
      <c r="G72" s="16"/>
      <c r="H72" s="19"/>
    </row>
    <row r="73" customFormat="1" spans="1:8">
      <c r="A73" s="11"/>
      <c r="B73" s="18" t="s">
        <v>149</v>
      </c>
      <c r="C73" s="11"/>
      <c r="D73" s="15">
        <v>0</v>
      </c>
      <c r="E73" s="16"/>
      <c r="F73" s="16"/>
      <c r="G73" s="16"/>
      <c r="H73" s="19"/>
    </row>
    <row r="74" customFormat="1" spans="1:8">
      <c r="A74" s="11"/>
      <c r="B74" s="18" t="s">
        <v>150</v>
      </c>
      <c r="C74" s="11"/>
      <c r="D74" s="15">
        <v>183.41688015906</v>
      </c>
      <c r="E74" s="16"/>
      <c r="F74" s="16"/>
      <c r="G74" s="16"/>
      <c r="H74" s="19"/>
    </row>
    <row r="75" customFormat="1" spans="1:8">
      <c r="A75" s="20" t="s">
        <v>90</v>
      </c>
      <c r="B75" s="21"/>
      <c r="C75" s="11" t="s">
        <v>159</v>
      </c>
      <c r="D75" s="22">
        <v>183.41688015906</v>
      </c>
      <c r="E75" s="16">
        <v>0.32</v>
      </c>
      <c r="F75" s="16" t="s">
        <v>156</v>
      </c>
      <c r="G75" s="22">
        <v>573.17775049706</v>
      </c>
      <c r="H75" s="19"/>
    </row>
    <row r="76" customFormat="1" spans="1:8">
      <c r="A76" s="23">
        <v>1</v>
      </c>
      <c r="B76" s="18" t="s">
        <v>147</v>
      </c>
      <c r="C76" s="11"/>
      <c r="D76" s="22">
        <v>0</v>
      </c>
      <c r="E76" s="16"/>
      <c r="F76" s="16"/>
      <c r="G76" s="16"/>
      <c r="H76" s="19" t="s">
        <v>46</v>
      </c>
    </row>
    <row r="77" customFormat="1" spans="1:8">
      <c r="A77" s="11"/>
      <c r="B77" s="18" t="s">
        <v>148</v>
      </c>
      <c r="C77" s="11"/>
      <c r="D77" s="22">
        <v>0</v>
      </c>
      <c r="E77" s="16"/>
      <c r="F77" s="16"/>
      <c r="G77" s="16"/>
      <c r="H77" s="19"/>
    </row>
    <row r="78" customFormat="1" spans="1:8">
      <c r="A78" s="11"/>
      <c r="B78" s="18" t="s">
        <v>149</v>
      </c>
      <c r="C78" s="11"/>
      <c r="D78" s="22">
        <v>0</v>
      </c>
      <c r="E78" s="16"/>
      <c r="F78" s="16"/>
      <c r="G78" s="16"/>
      <c r="H78" s="19"/>
    </row>
    <row r="79" customFormat="1" spans="1:8">
      <c r="A79" s="11"/>
      <c r="B79" s="18" t="s">
        <v>150</v>
      </c>
      <c r="C79" s="11"/>
      <c r="D79" s="22">
        <v>183.41688015906</v>
      </c>
      <c r="E79" s="16"/>
      <c r="F79" s="16"/>
      <c r="G79" s="16"/>
      <c r="H79" s="19"/>
    </row>
    <row r="80" customFormat="1" spans="1:8">
      <c r="A80" s="11" t="s">
        <v>163</v>
      </c>
      <c r="B80" s="18" t="s">
        <v>147</v>
      </c>
      <c r="C80" s="11"/>
      <c r="D80" s="15">
        <v>0</v>
      </c>
      <c r="E80" s="16"/>
      <c r="F80" s="16"/>
      <c r="G80" s="16"/>
      <c r="H80" s="19"/>
    </row>
    <row r="81" customFormat="1" spans="1:8">
      <c r="A81" s="11"/>
      <c r="B81" s="18" t="s">
        <v>148</v>
      </c>
      <c r="C81" s="11"/>
      <c r="D81" s="15">
        <v>0</v>
      </c>
      <c r="E81" s="16"/>
      <c r="F81" s="16"/>
      <c r="G81" s="16"/>
      <c r="H81" s="19"/>
    </row>
    <row r="82" customFormat="1" spans="1:8">
      <c r="A82" s="11"/>
      <c r="B82" s="18" t="s">
        <v>149</v>
      </c>
      <c r="C82" s="11"/>
      <c r="D82" s="15">
        <v>0</v>
      </c>
      <c r="E82" s="16"/>
      <c r="F82" s="16"/>
      <c r="G82" s="16"/>
      <c r="H82" s="19"/>
    </row>
    <row r="83" customFormat="1" spans="1:8">
      <c r="A83" s="11"/>
      <c r="B83" s="18" t="s">
        <v>150</v>
      </c>
      <c r="C83" s="11"/>
      <c r="D83" s="15">
        <v>311.93545929222</v>
      </c>
      <c r="E83" s="16"/>
      <c r="F83" s="16"/>
      <c r="G83" s="16"/>
      <c r="H83" s="19"/>
    </row>
    <row r="84" customFormat="1" spans="1:8">
      <c r="A84" s="20" t="s">
        <v>90</v>
      </c>
      <c r="B84" s="21"/>
      <c r="C84" s="11" t="s">
        <v>164</v>
      </c>
      <c r="D84" s="22">
        <v>128.51857913316</v>
      </c>
      <c r="E84" s="16">
        <v>0.0013</v>
      </c>
      <c r="F84" s="16" t="s">
        <v>165</v>
      </c>
      <c r="G84" s="22">
        <v>98860.445487045</v>
      </c>
      <c r="H84" s="19"/>
    </row>
    <row r="85" customFormat="1" spans="1:8">
      <c r="A85" s="23">
        <v>1</v>
      </c>
      <c r="B85" s="18" t="s">
        <v>147</v>
      </c>
      <c r="C85" s="11"/>
      <c r="D85" s="22">
        <v>0</v>
      </c>
      <c r="E85" s="16"/>
      <c r="F85" s="16"/>
      <c r="G85" s="16"/>
      <c r="H85" s="19" t="s">
        <v>166</v>
      </c>
    </row>
    <row r="86" customFormat="1" spans="1:8">
      <c r="A86" s="11"/>
      <c r="B86" s="18" t="s">
        <v>148</v>
      </c>
      <c r="C86" s="11"/>
      <c r="D86" s="22">
        <v>0</v>
      </c>
      <c r="E86" s="16"/>
      <c r="F86" s="16"/>
      <c r="G86" s="16"/>
      <c r="H86" s="19"/>
    </row>
    <row r="87" customFormat="1" spans="1:8">
      <c r="A87" s="11"/>
      <c r="B87" s="18" t="s">
        <v>149</v>
      </c>
      <c r="C87" s="11"/>
      <c r="D87" s="22">
        <v>0</v>
      </c>
      <c r="E87" s="16"/>
      <c r="F87" s="16"/>
      <c r="G87" s="16"/>
      <c r="H87" s="19"/>
    </row>
    <row r="88" customFormat="1" spans="1:8">
      <c r="A88" s="11"/>
      <c r="B88" s="18" t="s">
        <v>150</v>
      </c>
      <c r="C88" s="11"/>
      <c r="D88" s="22">
        <v>128.51857913316</v>
      </c>
      <c r="E88" s="16"/>
      <c r="F88" s="16"/>
      <c r="G88" s="16"/>
      <c r="H88" s="19"/>
    </row>
    <row r="89" customFormat="1" ht="25.5" spans="1:8">
      <c r="A89" s="24" t="s">
        <v>127</v>
      </c>
      <c r="B89" s="13"/>
      <c r="C89" s="11"/>
      <c r="D89" s="15">
        <v>6713.2235294118</v>
      </c>
      <c r="E89" s="16"/>
      <c r="F89" s="16"/>
      <c r="G89" s="16"/>
      <c r="H89" s="19"/>
    </row>
    <row r="90" customFormat="1" spans="1:8">
      <c r="A90" s="11" t="s">
        <v>167</v>
      </c>
      <c r="B90" s="18" t="s">
        <v>147</v>
      </c>
      <c r="C90" s="11"/>
      <c r="D90" s="15">
        <v>6299.8588235294</v>
      </c>
      <c r="E90" s="16"/>
      <c r="F90" s="16"/>
      <c r="G90" s="16"/>
      <c r="H90" s="19"/>
    </row>
    <row r="91" customFormat="1" spans="1:8">
      <c r="A91" s="11"/>
      <c r="B91" s="18" t="s">
        <v>148</v>
      </c>
      <c r="C91" s="11"/>
      <c r="D91" s="15">
        <v>413.36470588235</v>
      </c>
      <c r="E91" s="16"/>
      <c r="F91" s="16"/>
      <c r="G91" s="16"/>
      <c r="H91" s="19"/>
    </row>
    <row r="92" customFormat="1" spans="1:8">
      <c r="A92" s="11"/>
      <c r="B92" s="18" t="s">
        <v>149</v>
      </c>
      <c r="C92" s="11"/>
      <c r="D92" s="15">
        <v>0</v>
      </c>
      <c r="E92" s="16"/>
      <c r="F92" s="16"/>
      <c r="G92" s="16"/>
      <c r="H92" s="19"/>
    </row>
    <row r="93" customFormat="1" spans="1:8">
      <c r="A93" s="11"/>
      <c r="B93" s="18" t="s">
        <v>150</v>
      </c>
      <c r="C93" s="11"/>
      <c r="D93" s="15">
        <v>0</v>
      </c>
      <c r="E93" s="16"/>
      <c r="F93" s="16"/>
      <c r="G93" s="16"/>
      <c r="H93" s="19"/>
    </row>
    <row r="94" customFormat="1" spans="1:8">
      <c r="A94" s="20" t="s">
        <v>129</v>
      </c>
      <c r="B94" s="21"/>
      <c r="C94" s="11" t="s">
        <v>155</v>
      </c>
      <c r="D94" s="22">
        <v>6713.2235294118</v>
      </c>
      <c r="E94" s="16">
        <v>0.16</v>
      </c>
      <c r="F94" s="16" t="s">
        <v>156</v>
      </c>
      <c r="G94" s="22">
        <v>41957.647058824</v>
      </c>
      <c r="H94" s="19"/>
    </row>
    <row r="95" customFormat="1" spans="1:8">
      <c r="A95" s="23">
        <v>1</v>
      </c>
      <c r="B95" s="18" t="s">
        <v>147</v>
      </c>
      <c r="C95" s="11"/>
      <c r="D95" s="22">
        <v>6299.8588235294</v>
      </c>
      <c r="E95" s="16"/>
      <c r="F95" s="16"/>
      <c r="G95" s="16"/>
      <c r="H95" s="19" t="s">
        <v>157</v>
      </c>
    </row>
    <row r="96" customFormat="1" spans="1:8">
      <c r="A96" s="11"/>
      <c r="B96" s="18" t="s">
        <v>148</v>
      </c>
      <c r="C96" s="11"/>
      <c r="D96" s="22">
        <v>413.36470588235</v>
      </c>
      <c r="E96" s="16"/>
      <c r="F96" s="16"/>
      <c r="G96" s="16"/>
      <c r="H96" s="19"/>
    </row>
    <row r="97" customFormat="1" spans="1:8">
      <c r="A97" s="11"/>
      <c r="B97" s="18" t="s">
        <v>149</v>
      </c>
      <c r="C97" s="11"/>
      <c r="D97" s="22">
        <v>0</v>
      </c>
      <c r="E97" s="16"/>
      <c r="F97" s="16"/>
      <c r="G97" s="16"/>
      <c r="H97" s="19"/>
    </row>
    <row r="98" customFormat="1" spans="1:8">
      <c r="A98" s="11"/>
      <c r="B98" s="18" t="s">
        <v>150</v>
      </c>
      <c r="C98" s="11"/>
      <c r="D98" s="22">
        <v>0</v>
      </c>
      <c r="E98" s="16"/>
      <c r="F98" s="16"/>
      <c r="G98" s="16"/>
      <c r="H98" s="19"/>
    </row>
    <row r="99" customFormat="1" ht="25.5" spans="1:8">
      <c r="A99" s="24" t="s">
        <v>135</v>
      </c>
      <c r="B99" s="13"/>
      <c r="C99" s="11"/>
      <c r="D99" s="15">
        <v>0</v>
      </c>
      <c r="E99" s="16"/>
      <c r="F99" s="16"/>
      <c r="G99" s="16"/>
      <c r="H99" s="19"/>
    </row>
    <row r="100" customFormat="1" spans="1:8">
      <c r="A100" s="11" t="s">
        <v>168</v>
      </c>
      <c r="B100" s="18" t="s">
        <v>147</v>
      </c>
      <c r="C100" s="11"/>
      <c r="D100" s="15">
        <v>0</v>
      </c>
      <c r="E100" s="16"/>
      <c r="F100" s="16"/>
      <c r="G100" s="16"/>
      <c r="H100" s="19"/>
    </row>
    <row r="101" customFormat="1" spans="1:8">
      <c r="A101" s="11"/>
      <c r="B101" s="18" t="s">
        <v>148</v>
      </c>
      <c r="C101" s="11"/>
      <c r="D101" s="15">
        <v>0</v>
      </c>
      <c r="E101" s="16"/>
      <c r="F101" s="16"/>
      <c r="G101" s="16"/>
      <c r="H101" s="19"/>
    </row>
    <row r="102" customFormat="1" spans="1:8">
      <c r="A102" s="11"/>
      <c r="B102" s="18" t="s">
        <v>149</v>
      </c>
      <c r="C102" s="11"/>
      <c r="D102" s="15">
        <v>0</v>
      </c>
      <c r="E102" s="16"/>
      <c r="F102" s="16"/>
      <c r="G102" s="16"/>
      <c r="H102" s="19"/>
    </row>
    <row r="103" customFormat="1" spans="1:8">
      <c r="A103" s="11"/>
      <c r="B103" s="18" t="s">
        <v>150</v>
      </c>
      <c r="C103" s="11"/>
      <c r="D103" s="15">
        <v>0</v>
      </c>
      <c r="E103" s="16"/>
      <c r="F103" s="16"/>
      <c r="G103" s="16"/>
      <c r="H103" s="19"/>
    </row>
    <row r="104" customFormat="1" spans="1:8">
      <c r="A104" s="20" t="s">
        <v>137</v>
      </c>
      <c r="B104" s="21"/>
      <c r="C104" s="11" t="s">
        <v>164</v>
      </c>
      <c r="D104" s="22">
        <v>0</v>
      </c>
      <c r="E104" s="16">
        <v>0.0013</v>
      </c>
      <c r="F104" s="16" t="s">
        <v>165</v>
      </c>
      <c r="G104" s="22">
        <v>0</v>
      </c>
      <c r="H104" s="19"/>
    </row>
    <row r="105" customFormat="1" spans="1:8">
      <c r="A105" s="23">
        <v>1</v>
      </c>
      <c r="B105" s="18" t="s">
        <v>147</v>
      </c>
      <c r="C105" s="11"/>
      <c r="D105" s="22">
        <v>0</v>
      </c>
      <c r="E105" s="16"/>
      <c r="F105" s="16"/>
      <c r="G105" s="16"/>
      <c r="H105" s="19" t="s">
        <v>166</v>
      </c>
    </row>
    <row r="106" customFormat="1" spans="1:8">
      <c r="A106" s="11"/>
      <c r="B106" s="18" t="s">
        <v>148</v>
      </c>
      <c r="C106" s="11"/>
      <c r="D106" s="22">
        <v>0</v>
      </c>
      <c r="E106" s="16"/>
      <c r="F106" s="16"/>
      <c r="G106" s="16"/>
      <c r="H106" s="19"/>
    </row>
    <row r="107" customFormat="1" spans="1:8">
      <c r="A107" s="11"/>
      <c r="B107" s="18" t="s">
        <v>149</v>
      </c>
      <c r="C107" s="11"/>
      <c r="D107" s="22">
        <v>0</v>
      </c>
      <c r="E107" s="16"/>
      <c r="F107" s="16"/>
      <c r="G107" s="16"/>
      <c r="H107" s="19"/>
    </row>
    <row r="108" customFormat="1" spans="1:8">
      <c r="A108" s="11"/>
      <c r="B108" s="18" t="s">
        <v>150</v>
      </c>
      <c r="C108" s="11"/>
      <c r="D108" s="22">
        <v>0</v>
      </c>
      <c r="E108" s="16"/>
      <c r="F108" s="16"/>
      <c r="G108" s="16"/>
      <c r="H108" s="19"/>
    </row>
    <row r="109" customFormat="1" spans="1:8">
      <c r="A109" s="25"/>
      <c r="B109" s="9"/>
      <c r="C109" s="25"/>
      <c r="D109" s="8"/>
      <c r="E109" s="8"/>
      <c r="F109" s="8"/>
      <c r="G109" s="8"/>
      <c r="H109" s="26"/>
    </row>
    <row r="111" customFormat="1" spans="1:8">
      <c r="A111" s="9" t="s">
        <v>169</v>
      </c>
      <c r="B111" s="9"/>
      <c r="C111" s="9"/>
      <c r="D111" s="9"/>
      <c r="E111" s="9"/>
      <c r="F111" s="9"/>
      <c r="G111" s="9"/>
      <c r="H111" s="9"/>
    </row>
    <row r="112" customFormat="1" spans="1:8">
      <c r="A112" s="9" t="s">
        <v>170</v>
      </c>
      <c r="B112" s="9"/>
      <c r="C112" s="9"/>
      <c r="D112" s="9"/>
      <c r="E112" s="9"/>
      <c r="F112" s="9"/>
      <c r="G112" s="9"/>
      <c r="H112" s="9"/>
    </row>
  </sheetData>
  <mergeCells count="64">
    <mergeCell ref="A3:B3"/>
    <mergeCell ref="A8:B8"/>
    <mergeCell ref="A17:B17"/>
    <mergeCell ref="A22:B22"/>
    <mergeCell ref="A27:B27"/>
    <mergeCell ref="A36:B36"/>
    <mergeCell ref="A41:B41"/>
    <mergeCell ref="A46:B46"/>
    <mergeCell ref="A51:B51"/>
    <mergeCell ref="A56:B56"/>
    <mergeCell ref="A65:B65"/>
    <mergeCell ref="A70:B70"/>
    <mergeCell ref="A75:B75"/>
    <mergeCell ref="A84:B84"/>
    <mergeCell ref="A89:B89"/>
    <mergeCell ref="A94:B94"/>
    <mergeCell ref="A99:B99"/>
    <mergeCell ref="A104:B104"/>
    <mergeCell ref="A111:H111"/>
    <mergeCell ref="A112:H112"/>
    <mergeCell ref="A4:A7"/>
    <mergeCell ref="A9:A12"/>
    <mergeCell ref="A13:A16"/>
    <mergeCell ref="A18:A21"/>
    <mergeCell ref="A23:A26"/>
    <mergeCell ref="A28:A31"/>
    <mergeCell ref="A32:A35"/>
    <mergeCell ref="A37:A40"/>
    <mergeCell ref="A42:A45"/>
    <mergeCell ref="A47:A50"/>
    <mergeCell ref="A52:A55"/>
    <mergeCell ref="A57:A60"/>
    <mergeCell ref="A61:A64"/>
    <mergeCell ref="A66:A69"/>
    <mergeCell ref="A71:A74"/>
    <mergeCell ref="A76:A79"/>
    <mergeCell ref="A80:A83"/>
    <mergeCell ref="A85:A88"/>
    <mergeCell ref="A90:A93"/>
    <mergeCell ref="A95:A98"/>
    <mergeCell ref="A100:A103"/>
    <mergeCell ref="A105:A108"/>
    <mergeCell ref="C8:C12"/>
    <mergeCell ref="C17:C21"/>
    <mergeCell ref="C27:C31"/>
    <mergeCell ref="C36:C40"/>
    <mergeCell ref="C46:C50"/>
    <mergeCell ref="C56:C60"/>
    <mergeCell ref="C65:C69"/>
    <mergeCell ref="C75:C79"/>
    <mergeCell ref="C84:C88"/>
    <mergeCell ref="C94:C98"/>
    <mergeCell ref="C104:C108"/>
    <mergeCell ref="H9:H12"/>
    <mergeCell ref="H18:H21"/>
    <mergeCell ref="H28:H31"/>
    <mergeCell ref="H37:H40"/>
    <mergeCell ref="H47:H50"/>
    <mergeCell ref="H57:H60"/>
    <mergeCell ref="H66:H69"/>
    <mergeCell ref="H76:H79"/>
    <mergeCell ref="H85:H88"/>
    <mergeCell ref="H95:H98"/>
    <mergeCell ref="H105:H108"/>
  </mergeCells>
  <pageMargins left="0.7" right="0.7" top="0.75" bottom="0.75" header="0.3" footer="0.3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2"/>
  <sheetViews>
    <sheetView zoomScale="90" zoomScaleNormal="90" workbookViewId="0">
      <selection activeCell="A16" sqref="A16"/>
    </sheetView>
  </sheetViews>
  <sheetFormatPr defaultColWidth="9.14285714285714" defaultRowHeight="15"/>
  <cols>
    <col min="1" max="1" width="60.5714285714286" style="1" customWidth="1"/>
    <col min="2" max="3" width="13.8571428571429" style="1" customWidth="1"/>
    <col min="4" max="4" width="17.1428571428571" style="1" customWidth="1"/>
    <col min="5" max="5" width="15" style="1" customWidth="1"/>
    <col min="6" max="6" width="31" style="1" customWidth="1"/>
    <col min="7" max="7" width="25.7142857142857" style="1" customWidth="1"/>
    <col min="8" max="8" width="35" style="1" customWidth="1"/>
    <col min="9" max="9" width="9.14285714285714" style="1"/>
  </cols>
  <sheetData>
    <row r="1" customFormat="1" spans="1:9">
      <c r="A1" s="2" t="s">
        <v>171</v>
      </c>
      <c r="B1" s="2"/>
      <c r="C1" s="2"/>
      <c r="D1" s="2"/>
      <c r="E1" s="2"/>
      <c r="F1" s="2"/>
      <c r="G1" s="2"/>
      <c r="H1" s="2"/>
      <c r="I1" s="1"/>
    </row>
    <row r="3" customFormat="1" ht="44.25" customHeight="1" spans="1:9">
      <c r="A3" s="3" t="s">
        <v>172</v>
      </c>
      <c r="B3" s="3" t="s">
        <v>173</v>
      </c>
      <c r="C3" s="3" t="s">
        <v>174</v>
      </c>
      <c r="D3" s="3" t="s">
        <v>175</v>
      </c>
      <c r="E3" s="3" t="s">
        <v>176</v>
      </c>
      <c r="F3" s="3" t="s">
        <v>177</v>
      </c>
      <c r="G3" s="3" t="s">
        <v>178</v>
      </c>
      <c r="H3" s="3" t="s">
        <v>179</v>
      </c>
      <c r="I3" s="1"/>
    </row>
    <row r="4" customFormat="1" ht="39" customHeight="1" spans="1:9">
      <c r="A4" s="4" t="s">
        <v>180</v>
      </c>
      <c r="B4" s="5" t="s">
        <v>181</v>
      </c>
      <c r="C4" s="6">
        <v>1</v>
      </c>
      <c r="D4" s="6">
        <v>826.33740497559</v>
      </c>
      <c r="E4" s="5">
        <v>6</v>
      </c>
      <c r="F4" s="4" t="s">
        <v>180</v>
      </c>
      <c r="G4" s="6">
        <v>826.33740497559</v>
      </c>
      <c r="H4" s="7" t="s">
        <v>182</v>
      </c>
      <c r="I4" s="1"/>
    </row>
    <row r="5" customFormat="1" ht="39" customHeight="1" spans="1:9">
      <c r="A5" s="4" t="s">
        <v>183</v>
      </c>
      <c r="B5" s="5" t="s">
        <v>181</v>
      </c>
      <c r="C5" s="6">
        <v>1</v>
      </c>
      <c r="D5" s="6">
        <v>672.81914181661</v>
      </c>
      <c r="E5" s="5">
        <v>6</v>
      </c>
      <c r="F5" s="4" t="s">
        <v>183</v>
      </c>
      <c r="G5" s="6">
        <v>672.81914181661</v>
      </c>
      <c r="H5" s="7" t="s">
        <v>182</v>
      </c>
      <c r="I5" s="1"/>
    </row>
    <row r="6" customFormat="1" ht="39" hidden="1" customHeight="1" spans="1:9">
      <c r="A6" s="4" t="s">
        <v>184</v>
      </c>
      <c r="B6" s="5" t="s">
        <v>181</v>
      </c>
      <c r="C6" s="6">
        <v>2</v>
      </c>
      <c r="D6" s="6">
        <v>8.7615421164317</v>
      </c>
      <c r="E6" s="5"/>
      <c r="F6" s="4" t="s">
        <v>184</v>
      </c>
      <c r="G6" s="6">
        <v>17.523084232863</v>
      </c>
      <c r="H6" s="7"/>
      <c r="I6" s="1"/>
    </row>
    <row r="7" customFormat="1" ht="61.5" customHeight="1" spans="1:9">
      <c r="A7" s="4" t="s">
        <v>185</v>
      </c>
      <c r="B7" s="5" t="s">
        <v>156</v>
      </c>
      <c r="C7" s="6">
        <v>0.4595</v>
      </c>
      <c r="D7" s="6">
        <v>5103.9171675885</v>
      </c>
      <c r="E7" s="5">
        <v>6</v>
      </c>
      <c r="F7" s="4" t="s">
        <v>185</v>
      </c>
      <c r="G7" s="6">
        <v>2345.2499385069</v>
      </c>
      <c r="H7" s="7" t="s">
        <v>186</v>
      </c>
      <c r="I7" s="1"/>
    </row>
    <row r="8" customFormat="1" ht="39" hidden="1" customHeight="1" spans="1:9">
      <c r="A8" s="4" t="s">
        <v>187</v>
      </c>
      <c r="B8" s="5" t="s">
        <v>156</v>
      </c>
      <c r="C8" s="6">
        <v>0.134</v>
      </c>
      <c r="D8" s="6">
        <v>818.22700652442</v>
      </c>
      <c r="E8" s="5">
        <v>6</v>
      </c>
      <c r="F8" s="4" t="s">
        <v>187</v>
      </c>
      <c r="G8" s="6">
        <v>109.64241887427</v>
      </c>
      <c r="H8" s="7"/>
      <c r="I8" s="1"/>
    </row>
    <row r="9" customFormat="1" ht="39" hidden="1" customHeight="1" spans="1:9">
      <c r="A9" s="4" t="s">
        <v>188</v>
      </c>
      <c r="B9" s="5" t="s">
        <v>156</v>
      </c>
      <c r="C9" s="6">
        <v>0.81411764705882</v>
      </c>
      <c r="D9" s="6">
        <v>1662.7573397988</v>
      </c>
      <c r="E9" s="5">
        <v>0.4</v>
      </c>
      <c r="F9" s="4" t="s">
        <v>188</v>
      </c>
      <c r="G9" s="6">
        <v>1353.6800931068</v>
      </c>
      <c r="H9" s="7"/>
      <c r="I9" s="1"/>
    </row>
    <row r="10" customFormat="1" ht="39" hidden="1" customHeight="1" spans="1:9">
      <c r="A10" s="4" t="s">
        <v>189</v>
      </c>
      <c r="B10" s="5" t="s">
        <v>156</v>
      </c>
      <c r="C10" s="6">
        <v>0.047058823529412</v>
      </c>
      <c r="D10" s="6">
        <v>1363.9187907776</v>
      </c>
      <c r="E10" s="5">
        <v>0.4</v>
      </c>
      <c r="F10" s="4" t="s">
        <v>189</v>
      </c>
      <c r="G10" s="6">
        <v>64.184413683652</v>
      </c>
      <c r="H10" s="7"/>
      <c r="I10" s="1"/>
    </row>
    <row r="11" customFormat="1" ht="39" customHeight="1" spans="1:9">
      <c r="A11" s="4" t="s">
        <v>190</v>
      </c>
      <c r="B11" s="5" t="s">
        <v>156</v>
      </c>
      <c r="C11" s="6">
        <v>0.71058823529412</v>
      </c>
      <c r="D11" s="6">
        <v>1049.6719013825</v>
      </c>
      <c r="E11" s="5">
        <v>6</v>
      </c>
      <c r="F11" s="4" t="s">
        <v>190</v>
      </c>
      <c r="G11" s="6">
        <v>745.88450404121</v>
      </c>
      <c r="H11" s="7" t="s">
        <v>191</v>
      </c>
      <c r="I11" s="1"/>
    </row>
    <row r="12" customFormat="1" ht="39" hidden="1" customHeight="1" spans="1:9">
      <c r="A12" s="4" t="s">
        <v>192</v>
      </c>
      <c r="B12" s="5" t="s">
        <v>156</v>
      </c>
      <c r="C12" s="6">
        <v>0.16</v>
      </c>
      <c r="D12" s="6">
        <v>6808.6826035619</v>
      </c>
      <c r="E12" s="5">
        <v>0.4</v>
      </c>
      <c r="F12" s="5"/>
      <c r="G12" s="6">
        <v>1089.3892165699</v>
      </c>
      <c r="H12" s="7"/>
      <c r="I12" s="1"/>
    </row>
  </sheetData>
  <mergeCells count="1">
    <mergeCell ref="A1:H1"/>
  </mergeCells>
  <pageMargins left="0.19685039370079" right="0.31496062992126" top="0.74803149606299" bottom="0.74803149606299" header="0.31496062992126" footer="0.31496062992126"/>
  <pageSetup paperSize="9" scale="8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80"/>
  <sheetViews>
    <sheetView zoomScale="90" zoomScaleNormal="90" workbookViewId="0">
      <selection activeCell="A13" sqref="A13:H13"/>
    </sheetView>
  </sheetViews>
  <sheetFormatPr defaultColWidth="8.88571428571429" defaultRowHeight="15.75" outlineLevelCol="7"/>
  <cols>
    <col min="1" max="1" width="10.8857142857143" style="27" customWidth="1"/>
    <col min="2" max="2" width="66.3333333333333" style="27" customWidth="1"/>
    <col min="3" max="3" width="66.6666666666667" style="27" customWidth="1"/>
    <col min="4" max="4" width="21.8857142857143" style="27" customWidth="1"/>
    <col min="5" max="5" width="21.1047619047619" style="27" customWidth="1"/>
    <col min="6" max="6" width="23" style="27" customWidth="1"/>
    <col min="7" max="7" width="16.6666666666667" style="27" customWidth="1"/>
    <col min="8" max="8" width="17.4380952380952" style="27" customWidth="1"/>
    <col min="9" max="9" width="8.88571428571429" style="27"/>
  </cols>
  <sheetData>
    <row r="1" spans="1:8">
      <c r="A1" s="30"/>
      <c r="B1" s="30"/>
      <c r="C1" s="30"/>
      <c r="D1" s="30"/>
      <c r="E1" s="30"/>
      <c r="F1" s="30"/>
      <c r="G1" s="30"/>
      <c r="H1" s="30"/>
    </row>
    <row r="2" spans="1:8">
      <c r="A2" s="31"/>
      <c r="B2" s="31"/>
      <c r="C2" s="31"/>
      <c r="D2" s="31"/>
      <c r="E2" s="31"/>
      <c r="F2" s="31"/>
      <c r="G2" s="31"/>
      <c r="H2" s="31"/>
    </row>
    <row r="3" spans="1:8">
      <c r="A3" s="33"/>
      <c r="B3" s="33"/>
      <c r="C3" s="33"/>
      <c r="E3" s="33"/>
      <c r="F3" s="33"/>
      <c r="G3" s="33"/>
      <c r="H3" s="33"/>
    </row>
    <row r="4" spans="1:8">
      <c r="A4" s="31"/>
      <c r="B4" s="31"/>
      <c r="C4" s="31"/>
      <c r="D4" s="31"/>
      <c r="E4" s="31"/>
      <c r="F4" s="31"/>
      <c r="G4" s="31"/>
      <c r="H4" s="31"/>
    </row>
    <row r="5" spans="1:8">
      <c r="A5" s="31"/>
      <c r="B5" s="31"/>
      <c r="C5" s="31"/>
      <c r="D5" s="31"/>
      <c r="E5" s="31"/>
      <c r="F5" s="31"/>
      <c r="G5" s="31"/>
      <c r="H5" s="31"/>
    </row>
    <row r="6" spans="1:8">
      <c r="A6" s="31"/>
      <c r="B6" s="31"/>
      <c r="C6" s="47"/>
      <c r="D6" s="31"/>
      <c r="E6" s="31"/>
      <c r="F6" s="31"/>
      <c r="G6" s="31"/>
      <c r="H6" s="31"/>
    </row>
    <row r="7" spans="1:8">
      <c r="A7" s="31"/>
      <c r="B7" s="31"/>
      <c r="C7" s="31"/>
      <c r="D7" s="31"/>
      <c r="E7" s="31"/>
      <c r="F7" s="31"/>
      <c r="G7" s="31"/>
      <c r="H7" s="31"/>
    </row>
    <row r="8" spans="1:8">
      <c r="A8" s="33"/>
      <c r="B8" s="33"/>
      <c r="C8" s="33"/>
      <c r="E8" s="33"/>
      <c r="F8" s="33"/>
      <c r="G8" s="33"/>
      <c r="H8" s="33"/>
    </row>
    <row r="9" spans="1:8">
      <c r="A9" s="31"/>
      <c r="B9" s="31"/>
      <c r="C9" s="31"/>
      <c r="D9" s="31"/>
      <c r="E9" s="31"/>
      <c r="F9" s="31"/>
      <c r="G9" s="31"/>
      <c r="H9" s="31"/>
    </row>
    <row r="10" spans="1:8">
      <c r="A10" s="31"/>
      <c r="B10" s="31"/>
      <c r="C10" s="31"/>
      <c r="D10" s="31"/>
      <c r="E10" s="31"/>
      <c r="F10" s="31"/>
      <c r="G10" s="31"/>
      <c r="H10" s="31"/>
    </row>
    <row r="11" spans="1:8">
      <c r="A11" s="34"/>
      <c r="B11" s="34"/>
      <c r="C11" s="48" t="s">
        <v>30</v>
      </c>
      <c r="E11" s="34"/>
      <c r="F11" s="34"/>
      <c r="G11" s="34"/>
      <c r="H11" s="34"/>
    </row>
    <row r="12" spans="1:8">
      <c r="A12" s="31"/>
      <c r="B12" s="31"/>
      <c r="C12" s="31"/>
      <c r="D12" s="31"/>
      <c r="E12" s="31"/>
      <c r="F12" s="31"/>
      <c r="G12" s="31"/>
      <c r="H12" s="31"/>
    </row>
    <row r="13" ht="78.75" customHeight="1" spans="1:8">
      <c r="A13" s="32" t="s">
        <v>3</v>
      </c>
      <c r="B13" s="32"/>
      <c r="C13" s="32"/>
      <c r="D13" s="32"/>
      <c r="E13" s="32"/>
      <c r="F13" s="32"/>
      <c r="G13" s="32"/>
      <c r="H13" s="32"/>
    </row>
    <row r="14" spans="1:8">
      <c r="A14" s="46"/>
      <c r="B14" s="46"/>
      <c r="C14" s="33" t="s">
        <v>4</v>
      </c>
      <c r="E14" s="46"/>
      <c r="F14" s="46"/>
      <c r="G14" s="46"/>
      <c r="H14" s="46"/>
    </row>
    <row r="15" spans="1:8">
      <c r="A15" s="31"/>
      <c r="B15" s="31"/>
      <c r="C15" s="31"/>
      <c r="D15" s="31"/>
      <c r="E15" s="49"/>
      <c r="F15" s="31"/>
      <c r="G15" s="31"/>
      <c r="H15" s="31"/>
    </row>
    <row r="16" spans="1:8">
      <c r="A16" s="31" t="s">
        <v>31</v>
      </c>
      <c r="B16" s="31"/>
      <c r="C16" s="31"/>
      <c r="D16" s="31"/>
      <c r="E16" s="31"/>
      <c r="F16" s="31"/>
      <c r="G16" s="31"/>
      <c r="H16" s="37"/>
    </row>
    <row r="17" spans="1:8">
      <c r="A17" s="31"/>
      <c r="B17" s="31"/>
      <c r="C17" s="31"/>
      <c r="D17" s="31"/>
      <c r="E17" s="31"/>
      <c r="F17" s="31"/>
      <c r="G17" s="31"/>
      <c r="H17" s="31"/>
    </row>
    <row r="18" ht="36" customHeight="1" spans="1:8">
      <c r="A18" s="3" t="s">
        <v>5</v>
      </c>
      <c r="B18" s="3" t="s">
        <v>32</v>
      </c>
      <c r="C18" s="3" t="s">
        <v>33</v>
      </c>
      <c r="D18" s="38" t="s">
        <v>34</v>
      </c>
      <c r="E18" s="39"/>
      <c r="F18" s="39"/>
      <c r="G18" s="39"/>
      <c r="H18" s="40"/>
    </row>
    <row r="19" ht="94.5" customHeight="1" spans="1:8">
      <c r="A19" s="3"/>
      <c r="B19" s="3"/>
      <c r="C19" s="3"/>
      <c r="D19" s="3" t="s">
        <v>35</v>
      </c>
      <c r="E19" s="3" t="s">
        <v>36</v>
      </c>
      <c r="F19" s="3" t="s">
        <v>37</v>
      </c>
      <c r="G19" s="3" t="s">
        <v>38</v>
      </c>
      <c r="H19" s="3" t="s">
        <v>39</v>
      </c>
    </row>
    <row r="20" spans="1:8">
      <c r="A20" s="3">
        <v>1</v>
      </c>
      <c r="B20" s="3">
        <v>2</v>
      </c>
      <c r="C20" s="41">
        <v>3</v>
      </c>
      <c r="D20" s="3">
        <v>4</v>
      </c>
      <c r="E20" s="3">
        <v>5</v>
      </c>
      <c r="F20" s="3">
        <v>6</v>
      </c>
      <c r="G20" s="3">
        <v>7</v>
      </c>
      <c r="H20" s="3">
        <v>8</v>
      </c>
    </row>
    <row r="21" spans="1:8">
      <c r="A21" s="50"/>
      <c r="B21" s="44"/>
      <c r="C21" s="51" t="s">
        <v>40</v>
      </c>
      <c r="D21" s="52"/>
      <c r="E21" s="52"/>
      <c r="F21" s="52"/>
      <c r="G21" s="52"/>
      <c r="H21" s="52"/>
    </row>
    <row r="22" spans="1:8">
      <c r="A22" s="50"/>
      <c r="B22" s="3"/>
      <c r="C22" s="53"/>
      <c r="D22" s="54"/>
      <c r="E22" s="54"/>
      <c r="F22" s="54"/>
      <c r="G22" s="52"/>
      <c r="H22" s="52">
        <f>SUM(D22:G22)</f>
        <v>0</v>
      </c>
    </row>
    <row r="23" spans="1:8">
      <c r="A23" s="3"/>
      <c r="B23" s="44"/>
      <c r="C23" s="51" t="s">
        <v>41</v>
      </c>
      <c r="D23" s="52">
        <f>SUM(D22:D22)</f>
        <v>0</v>
      </c>
      <c r="E23" s="52">
        <f>SUM(E22:E22)</f>
        <v>0</v>
      </c>
      <c r="F23" s="52">
        <f>SUM(F22:F22)</f>
        <v>0</v>
      </c>
      <c r="G23" s="52">
        <f>SUM(G22:G22)</f>
        <v>0</v>
      </c>
      <c r="H23" s="52">
        <f>SUM(D23:G23)</f>
        <v>0</v>
      </c>
    </row>
    <row r="24" spans="1:8">
      <c r="A24" s="3"/>
      <c r="B24" s="44"/>
      <c r="C24" s="55" t="s">
        <v>42</v>
      </c>
      <c r="D24" s="52"/>
      <c r="E24" s="52"/>
      <c r="F24" s="52"/>
      <c r="G24" s="52"/>
      <c r="H24" s="52"/>
    </row>
    <row r="25" s="46" customFormat="1" ht="31.5" spans="1:8">
      <c r="A25" s="3">
        <v>1</v>
      </c>
      <c r="B25" s="3" t="s">
        <v>43</v>
      </c>
      <c r="C25" s="53" t="s">
        <v>44</v>
      </c>
      <c r="D25" s="52">
        <v>68.014166936034</v>
      </c>
      <c r="E25" s="52">
        <v>29.443181259319</v>
      </c>
      <c r="F25" s="52">
        <v>1516.6793278105</v>
      </c>
      <c r="G25" s="52">
        <v>0</v>
      </c>
      <c r="H25" s="52">
        <v>1614.1366760059</v>
      </c>
    </row>
    <row r="26" ht="31.5" spans="1:8">
      <c r="A26" s="3">
        <v>2</v>
      </c>
      <c r="B26" s="3" t="s">
        <v>45</v>
      </c>
      <c r="C26" s="53" t="s">
        <v>46</v>
      </c>
      <c r="D26" s="52">
        <v>2979.1950199392</v>
      </c>
      <c r="E26" s="52">
        <v>202.88729238618</v>
      </c>
      <c r="F26" s="52">
        <v>0</v>
      </c>
      <c r="G26" s="52">
        <v>0</v>
      </c>
      <c r="H26" s="52">
        <v>3182.0823123254</v>
      </c>
    </row>
    <row r="27" spans="1:8">
      <c r="A27" s="3">
        <v>3</v>
      </c>
      <c r="B27" s="3" t="s">
        <v>47</v>
      </c>
      <c r="C27" s="53" t="s">
        <v>48</v>
      </c>
      <c r="D27" s="52">
        <v>6299.8588235294</v>
      </c>
      <c r="E27" s="52">
        <v>413.36470588235</v>
      </c>
      <c r="F27" s="52">
        <v>0</v>
      </c>
      <c r="G27" s="52">
        <v>0</v>
      </c>
      <c r="H27" s="52">
        <v>6713.2235294118</v>
      </c>
    </row>
    <row r="28" spans="1:8">
      <c r="A28" s="3"/>
      <c r="B28" s="44"/>
      <c r="C28" s="44" t="s">
        <v>49</v>
      </c>
      <c r="D28" s="52">
        <v>9347.0680104047</v>
      </c>
      <c r="E28" s="52">
        <v>645.69517952785</v>
      </c>
      <c r="F28" s="52">
        <v>1516.6793278105</v>
      </c>
      <c r="G28" s="52">
        <v>0</v>
      </c>
      <c r="H28" s="52">
        <v>11509.442517743</v>
      </c>
    </row>
    <row r="29" spans="1:8">
      <c r="A29" s="3"/>
      <c r="B29" s="44"/>
      <c r="C29" s="55" t="s">
        <v>50</v>
      </c>
      <c r="D29" s="52"/>
      <c r="E29" s="52"/>
      <c r="F29" s="52"/>
      <c r="G29" s="52"/>
      <c r="H29" s="52"/>
    </row>
    <row r="30" s="46" customFormat="1" spans="1:8">
      <c r="A30" s="56"/>
      <c r="B30" s="56"/>
      <c r="C30" s="57"/>
      <c r="D30" s="52"/>
      <c r="E30" s="52"/>
      <c r="F30" s="52"/>
      <c r="G30" s="52"/>
      <c r="H30" s="52">
        <f>SUM(D30:G30)</f>
        <v>0</v>
      </c>
    </row>
    <row r="31" spans="1:8">
      <c r="A31" s="3"/>
      <c r="B31" s="44"/>
      <c r="C31" s="44" t="s">
        <v>51</v>
      </c>
      <c r="D31" s="52">
        <f>SUM(D30:D30)</f>
        <v>0</v>
      </c>
      <c r="E31" s="52">
        <f>SUM(E30:E30)</f>
        <v>0</v>
      </c>
      <c r="F31" s="52">
        <f>SUM(F30:F30)</f>
        <v>0</v>
      </c>
      <c r="G31" s="52">
        <f>SUM(G30:G30)</f>
        <v>0</v>
      </c>
      <c r="H31" s="52">
        <f>SUM(D31:G31)</f>
        <v>0</v>
      </c>
    </row>
    <row r="32" spans="1:8">
      <c r="A32" s="50"/>
      <c r="B32" s="44"/>
      <c r="C32" s="51" t="s">
        <v>52</v>
      </c>
      <c r="D32" s="52"/>
      <c r="E32" s="52"/>
      <c r="F32" s="52"/>
      <c r="G32" s="52"/>
      <c r="H32" s="52"/>
    </row>
    <row r="33" spans="1:8">
      <c r="A33" s="50"/>
      <c r="B33" s="3"/>
      <c r="C33" s="58"/>
      <c r="D33" s="52"/>
      <c r="E33" s="52"/>
      <c r="F33" s="52"/>
      <c r="G33" s="52"/>
      <c r="H33" s="52">
        <f>SUM(D33:G33)</f>
        <v>0</v>
      </c>
    </row>
    <row r="34" spans="1:8">
      <c r="A34" s="3"/>
      <c r="B34" s="44"/>
      <c r="C34" s="51" t="s">
        <v>53</v>
      </c>
      <c r="D34" s="52">
        <f>SUM(D33:D33)</f>
        <v>0</v>
      </c>
      <c r="E34" s="52">
        <f>SUM(E33:E33)</f>
        <v>0</v>
      </c>
      <c r="F34" s="52">
        <f>SUM(F33:F33)</f>
        <v>0</v>
      </c>
      <c r="G34" s="52">
        <f>SUM(G33:G33)</f>
        <v>0</v>
      </c>
      <c r="H34" s="52">
        <f>SUM(D34:G34)</f>
        <v>0</v>
      </c>
    </row>
    <row r="35" spans="1:8">
      <c r="A35" s="3"/>
      <c r="B35" s="44"/>
      <c r="C35" s="55" t="s">
        <v>54</v>
      </c>
      <c r="D35" s="52"/>
      <c r="E35" s="52"/>
      <c r="F35" s="52"/>
      <c r="G35" s="52"/>
      <c r="H35" s="52"/>
    </row>
    <row r="36" s="46" customFormat="1" spans="1:8">
      <c r="A36" s="56"/>
      <c r="B36" s="56"/>
      <c r="C36" s="57"/>
      <c r="D36" s="52"/>
      <c r="E36" s="52"/>
      <c r="F36" s="52"/>
      <c r="G36" s="52"/>
      <c r="H36" s="52">
        <f>SUM(D36:G36)</f>
        <v>0</v>
      </c>
    </row>
    <row r="37" spans="1:8">
      <c r="A37" s="3"/>
      <c r="B37" s="44"/>
      <c r="C37" s="44" t="s">
        <v>55</v>
      </c>
      <c r="D37" s="52">
        <f>SUM(D36:D36)</f>
        <v>0</v>
      </c>
      <c r="E37" s="52">
        <f>SUM(E36:E36)</f>
        <v>0</v>
      </c>
      <c r="F37" s="52">
        <f>SUM(F36:F36)</f>
        <v>0</v>
      </c>
      <c r="G37" s="52">
        <f>SUM(G36:G36)</f>
        <v>0</v>
      </c>
      <c r="H37" s="52">
        <f>SUM(D37:G37)</f>
        <v>0</v>
      </c>
    </row>
    <row r="38" ht="31.5" customHeight="1" spans="1:8">
      <c r="A38" s="3"/>
      <c r="B38" s="44"/>
      <c r="C38" s="55" t="s">
        <v>56</v>
      </c>
      <c r="D38" s="52"/>
      <c r="E38" s="52"/>
      <c r="F38" s="52"/>
      <c r="G38" s="52"/>
      <c r="H38" s="52"/>
    </row>
    <row r="39" s="46" customFormat="1" spans="1:8">
      <c r="A39" s="56"/>
      <c r="B39" s="56"/>
      <c r="C39" s="57"/>
      <c r="D39" s="52"/>
      <c r="E39" s="52"/>
      <c r="F39" s="52"/>
      <c r="G39" s="52"/>
      <c r="H39" s="52">
        <f>SUM(D39:G39)</f>
        <v>0</v>
      </c>
    </row>
    <row r="40" spans="1:8">
      <c r="A40" s="3"/>
      <c r="B40" s="44"/>
      <c r="C40" s="44" t="s">
        <v>57</v>
      </c>
      <c r="D40" s="52">
        <f>SUM(D39:D39)</f>
        <v>0</v>
      </c>
      <c r="E40" s="52">
        <f>SUM(E39:E39)</f>
        <v>0</v>
      </c>
      <c r="F40" s="52">
        <f>SUM(F39:F39)</f>
        <v>0</v>
      </c>
      <c r="G40" s="52">
        <f>SUM(G39:G39)</f>
        <v>0</v>
      </c>
      <c r="H40" s="52">
        <f>SUM(D40:G40)</f>
        <v>0</v>
      </c>
    </row>
    <row r="41" spans="1:8">
      <c r="A41" s="3"/>
      <c r="B41" s="44"/>
      <c r="C41" s="55" t="s">
        <v>58</v>
      </c>
      <c r="D41" s="52"/>
      <c r="E41" s="52"/>
      <c r="F41" s="52"/>
      <c r="G41" s="52"/>
      <c r="H41" s="52"/>
    </row>
    <row r="42" s="46" customFormat="1" spans="1:8">
      <c r="A42" s="56"/>
      <c r="B42" s="56"/>
      <c r="C42" s="57"/>
      <c r="D42" s="52"/>
      <c r="E42" s="52"/>
      <c r="F42" s="52"/>
      <c r="G42" s="52"/>
      <c r="H42" s="52">
        <f>SUM(D42:G42)</f>
        <v>0</v>
      </c>
    </row>
    <row r="43" spans="1:8">
      <c r="A43" s="3"/>
      <c r="B43" s="44"/>
      <c r="C43" s="44" t="s">
        <v>59</v>
      </c>
      <c r="D43" s="52">
        <f>SUM(D42:D42)</f>
        <v>0</v>
      </c>
      <c r="E43" s="52">
        <f>SUM(E42:E42)</f>
        <v>0</v>
      </c>
      <c r="F43" s="52">
        <f>SUM(F42:F42)</f>
        <v>0</v>
      </c>
      <c r="G43" s="52">
        <f>SUM(G42:G42)</f>
        <v>0</v>
      </c>
      <c r="H43" s="52">
        <f>SUM(D43:G43)</f>
        <v>0</v>
      </c>
    </row>
    <row r="44" spans="1:8">
      <c r="A44" s="3"/>
      <c r="B44" s="44"/>
      <c r="C44" s="44" t="s">
        <v>60</v>
      </c>
      <c r="D44" s="52">
        <v>9347.0680104047</v>
      </c>
      <c r="E44" s="52">
        <v>645.69517952785</v>
      </c>
      <c r="F44" s="52">
        <v>1516.6793278105</v>
      </c>
      <c r="G44" s="52">
        <v>0</v>
      </c>
      <c r="H44" s="52">
        <v>11509.442517743</v>
      </c>
    </row>
    <row r="45" spans="1:8">
      <c r="A45" s="3"/>
      <c r="B45" s="44"/>
      <c r="C45" s="55" t="s">
        <v>61</v>
      </c>
      <c r="D45" s="52"/>
      <c r="E45" s="52"/>
      <c r="F45" s="52"/>
      <c r="G45" s="52"/>
      <c r="H45" s="52"/>
    </row>
    <row r="46" ht="31.5" spans="1:8">
      <c r="A46" s="3">
        <v>4</v>
      </c>
      <c r="B46" s="3" t="s">
        <v>62</v>
      </c>
      <c r="C46" s="53" t="s">
        <v>63</v>
      </c>
      <c r="D46" s="52">
        <v>9.3713205061325</v>
      </c>
      <c r="E46" s="52">
        <v>0.73189726141774</v>
      </c>
      <c r="F46" s="52">
        <v>0</v>
      </c>
      <c r="G46" s="52">
        <v>0</v>
      </c>
      <c r="H46" s="52">
        <v>10.10321776755</v>
      </c>
    </row>
    <row r="47" ht="31.5" spans="1:8">
      <c r="A47" s="3">
        <v>5</v>
      </c>
      <c r="B47" s="3" t="s">
        <v>62</v>
      </c>
      <c r="C47" s="53" t="s">
        <v>64</v>
      </c>
      <c r="D47" s="52">
        <v>59.583900398785</v>
      </c>
      <c r="E47" s="52">
        <v>4.0577458477236</v>
      </c>
      <c r="F47" s="52">
        <v>0</v>
      </c>
      <c r="G47" s="52">
        <v>0</v>
      </c>
      <c r="H47" s="52">
        <v>63.641646246509</v>
      </c>
    </row>
    <row r="48" ht="31.5" spans="1:8">
      <c r="A48" s="3">
        <v>6</v>
      </c>
      <c r="B48" s="3" t="s">
        <v>62</v>
      </c>
      <c r="C48" s="53" t="s">
        <v>65</v>
      </c>
      <c r="D48" s="52">
        <v>125.99717647059</v>
      </c>
      <c r="E48" s="52">
        <v>8.2672941176471</v>
      </c>
      <c r="F48" s="52">
        <v>0</v>
      </c>
      <c r="G48" s="52">
        <v>0</v>
      </c>
      <c r="H48" s="52">
        <v>134.26447058824</v>
      </c>
    </row>
    <row r="49" spans="1:8">
      <c r="A49" s="3"/>
      <c r="B49" s="44"/>
      <c r="C49" s="44" t="s">
        <v>66</v>
      </c>
      <c r="D49" s="52">
        <v>194.95239737551</v>
      </c>
      <c r="E49" s="52">
        <v>13.056937226788</v>
      </c>
      <c r="F49" s="52">
        <v>0</v>
      </c>
      <c r="G49" s="52">
        <v>0</v>
      </c>
      <c r="H49" s="52">
        <v>208.00933460229</v>
      </c>
    </row>
    <row r="50" spans="1:8">
      <c r="A50" s="3"/>
      <c r="B50" s="44"/>
      <c r="C50" s="44" t="s">
        <v>67</v>
      </c>
      <c r="D50" s="52">
        <v>9542.0204077802</v>
      </c>
      <c r="E50" s="52">
        <v>658.75211675464</v>
      </c>
      <c r="F50" s="52">
        <v>1516.6793278105</v>
      </c>
      <c r="G50" s="52">
        <v>0</v>
      </c>
      <c r="H50" s="52">
        <v>11717.451852345</v>
      </c>
    </row>
    <row r="51" spans="1:8">
      <c r="A51" s="3"/>
      <c r="B51" s="44"/>
      <c r="C51" s="44" t="s">
        <v>68</v>
      </c>
      <c r="D51" s="52"/>
      <c r="E51" s="52"/>
      <c r="F51" s="52"/>
      <c r="G51" s="52"/>
      <c r="H51" s="52"/>
    </row>
    <row r="52" ht="31.5" spans="1:8">
      <c r="A52" s="3">
        <v>7</v>
      </c>
      <c r="B52" s="3" t="s">
        <v>69</v>
      </c>
      <c r="C52" s="59" t="s">
        <v>44</v>
      </c>
      <c r="D52" s="52">
        <v>0</v>
      </c>
      <c r="E52" s="52">
        <v>0</v>
      </c>
      <c r="F52" s="52">
        <v>0</v>
      </c>
      <c r="G52" s="52">
        <v>68.380115566743</v>
      </c>
      <c r="H52" s="52">
        <v>68.380115566743</v>
      </c>
    </row>
    <row r="53" ht="31.5" spans="1:8">
      <c r="A53" s="3">
        <v>8</v>
      </c>
      <c r="B53" s="3" t="s">
        <v>70</v>
      </c>
      <c r="C53" s="59" t="s">
        <v>71</v>
      </c>
      <c r="D53" s="52">
        <v>89.335922640115</v>
      </c>
      <c r="E53" s="52">
        <v>6.1854411351383</v>
      </c>
      <c r="F53" s="52">
        <v>0</v>
      </c>
      <c r="G53" s="52">
        <v>0</v>
      </c>
      <c r="H53" s="52">
        <v>95.521363775254</v>
      </c>
    </row>
    <row r="54" spans="1:8">
      <c r="A54" s="3">
        <v>9</v>
      </c>
      <c r="B54" s="3" t="s">
        <v>72</v>
      </c>
      <c r="C54" s="59" t="s">
        <v>73</v>
      </c>
      <c r="D54" s="52">
        <v>0</v>
      </c>
      <c r="E54" s="52">
        <v>0</v>
      </c>
      <c r="F54" s="52">
        <v>0</v>
      </c>
      <c r="G54" s="52">
        <v>54.479244150652</v>
      </c>
      <c r="H54" s="52">
        <v>54.479244150652</v>
      </c>
    </row>
    <row r="55" spans="1:8">
      <c r="A55" s="3">
        <v>10</v>
      </c>
      <c r="B55" s="3"/>
      <c r="C55" s="59" t="s">
        <v>74</v>
      </c>
      <c r="D55" s="52">
        <v>0</v>
      </c>
      <c r="E55" s="52">
        <v>0</v>
      </c>
      <c r="F55" s="52">
        <v>0</v>
      </c>
      <c r="G55" s="52">
        <v>199.9662065508</v>
      </c>
      <c r="H55" s="52">
        <v>199.9662065508</v>
      </c>
    </row>
    <row r="56" spans="1:8">
      <c r="A56" s="3">
        <v>11</v>
      </c>
      <c r="B56" s="3"/>
      <c r="C56" s="59" t="s">
        <v>75</v>
      </c>
      <c r="D56" s="52">
        <v>0</v>
      </c>
      <c r="E56" s="52">
        <v>0</v>
      </c>
      <c r="F56" s="52">
        <v>0</v>
      </c>
      <c r="G56" s="52">
        <v>2.8230322940398</v>
      </c>
      <c r="H56" s="52">
        <v>2.8230322940398</v>
      </c>
    </row>
    <row r="57" spans="1:8">
      <c r="A57" s="3">
        <v>12</v>
      </c>
      <c r="B57" s="3" t="s">
        <v>76</v>
      </c>
      <c r="C57" s="59" t="s">
        <v>77</v>
      </c>
      <c r="D57" s="52">
        <v>0</v>
      </c>
      <c r="E57" s="52">
        <v>0</v>
      </c>
      <c r="F57" s="52">
        <v>0</v>
      </c>
      <c r="G57" s="52">
        <v>9.6756979975525</v>
      </c>
      <c r="H57" s="52">
        <v>9.6756979975525</v>
      </c>
    </row>
    <row r="58" spans="1:8">
      <c r="A58" s="3">
        <v>13</v>
      </c>
      <c r="B58" s="3" t="s">
        <v>78</v>
      </c>
      <c r="C58" s="59" t="s">
        <v>79</v>
      </c>
      <c r="D58" s="52">
        <v>0</v>
      </c>
      <c r="E58" s="52">
        <v>0</v>
      </c>
      <c r="F58" s="52">
        <v>0</v>
      </c>
      <c r="G58" s="52">
        <v>9.3411764705882</v>
      </c>
      <c r="H58" s="52">
        <v>9.3411764705882</v>
      </c>
    </row>
    <row r="59" ht="31.5" spans="1:8">
      <c r="A59" s="3">
        <v>14</v>
      </c>
      <c r="B59" s="3" t="s">
        <v>70</v>
      </c>
      <c r="C59" s="59" t="s">
        <v>80</v>
      </c>
      <c r="D59" s="52">
        <v>167.7148416</v>
      </c>
      <c r="E59" s="52">
        <v>11.0045952</v>
      </c>
      <c r="F59" s="52">
        <v>0</v>
      </c>
      <c r="G59" s="52">
        <v>6.1411764705882</v>
      </c>
      <c r="H59" s="52">
        <v>184.86061327059</v>
      </c>
    </row>
    <row r="60" spans="1:8">
      <c r="A60" s="3"/>
      <c r="B60" s="44"/>
      <c r="C60" s="44" t="s">
        <v>81</v>
      </c>
      <c r="D60" s="52">
        <v>257.05076424012</v>
      </c>
      <c r="E60" s="52">
        <v>17.190036335138</v>
      </c>
      <c r="F60" s="52">
        <v>0</v>
      </c>
      <c r="G60" s="52">
        <v>350.80664950096</v>
      </c>
      <c r="H60" s="52">
        <v>625.04745007622</v>
      </c>
    </row>
    <row r="61" spans="1:8">
      <c r="A61" s="3"/>
      <c r="B61" s="44"/>
      <c r="C61" s="44" t="s">
        <v>82</v>
      </c>
      <c r="D61" s="52">
        <v>9799.0711720203</v>
      </c>
      <c r="E61" s="52">
        <v>675.94215308978</v>
      </c>
      <c r="F61" s="52">
        <v>1516.6793278105</v>
      </c>
      <c r="G61" s="52">
        <v>350.80664950096</v>
      </c>
      <c r="H61" s="52">
        <v>12342.499302422</v>
      </c>
    </row>
    <row r="62" ht="31.5" customHeight="1" spans="1:8">
      <c r="A62" s="3"/>
      <c r="B62" s="44"/>
      <c r="C62" s="44" t="s">
        <v>83</v>
      </c>
      <c r="D62" s="52"/>
      <c r="E62" s="52"/>
      <c r="F62" s="52"/>
      <c r="G62" s="52"/>
      <c r="H62" s="52"/>
    </row>
    <row r="63" spans="1:8">
      <c r="A63" s="3"/>
      <c r="B63" s="3"/>
      <c r="C63" s="59"/>
      <c r="D63" s="52"/>
      <c r="E63" s="52"/>
      <c r="F63" s="52"/>
      <c r="G63" s="52"/>
      <c r="H63" s="52">
        <f>SUM(D63:G63)</f>
        <v>0</v>
      </c>
    </row>
    <row r="64" spans="1:8">
      <c r="A64" s="3"/>
      <c r="B64" s="44"/>
      <c r="C64" s="44" t="s">
        <v>84</v>
      </c>
      <c r="D64" s="52">
        <f>SUM(D63:D63)</f>
        <v>0</v>
      </c>
      <c r="E64" s="52">
        <f>SUM(E63:E63)</f>
        <v>0</v>
      </c>
      <c r="F64" s="52">
        <f>SUM(F63:F63)</f>
        <v>0</v>
      </c>
      <c r="G64" s="52">
        <f>SUM(G63:G63)</f>
        <v>0</v>
      </c>
      <c r="H64" s="52">
        <f>SUM(D64:G64)</f>
        <v>0</v>
      </c>
    </row>
    <row r="65" spans="1:8">
      <c r="A65" s="3"/>
      <c r="B65" s="44"/>
      <c r="C65" s="44" t="s">
        <v>85</v>
      </c>
      <c r="D65" s="52">
        <v>9799.0711720203</v>
      </c>
      <c r="E65" s="52">
        <v>675.94215308978</v>
      </c>
      <c r="F65" s="52">
        <v>1516.6793278105</v>
      </c>
      <c r="G65" s="52">
        <v>350.80664950096</v>
      </c>
      <c r="H65" s="52">
        <v>12342.499302422</v>
      </c>
    </row>
    <row r="66" ht="157.5" customHeight="1" spans="1:8">
      <c r="A66" s="3"/>
      <c r="B66" s="44"/>
      <c r="C66" s="44" t="s">
        <v>86</v>
      </c>
      <c r="D66" s="52"/>
      <c r="E66" s="52"/>
      <c r="F66" s="52"/>
      <c r="G66" s="52"/>
      <c r="H66" s="52"/>
    </row>
    <row r="67" spans="1:8">
      <c r="A67" s="3">
        <v>15</v>
      </c>
      <c r="B67" s="3" t="s">
        <v>87</v>
      </c>
      <c r="C67" s="59" t="s">
        <v>88</v>
      </c>
      <c r="D67" s="52">
        <v>0</v>
      </c>
      <c r="E67" s="52">
        <v>0</v>
      </c>
      <c r="F67" s="52">
        <v>0</v>
      </c>
      <c r="G67" s="52">
        <v>82.307074884006</v>
      </c>
      <c r="H67" s="52">
        <v>82.307074884006</v>
      </c>
    </row>
    <row r="68" spans="1:8">
      <c r="A68" s="3">
        <v>16</v>
      </c>
      <c r="B68" s="3" t="s">
        <v>89</v>
      </c>
      <c r="C68" s="59" t="s">
        <v>90</v>
      </c>
      <c r="D68" s="52">
        <v>0</v>
      </c>
      <c r="E68" s="52">
        <v>0</v>
      </c>
      <c r="F68" s="52">
        <v>0</v>
      </c>
      <c r="G68" s="52">
        <v>183.41688015906</v>
      </c>
      <c r="H68" s="52">
        <v>183.41688015906</v>
      </c>
    </row>
    <row r="69" spans="1:8">
      <c r="A69" s="3">
        <v>17</v>
      </c>
      <c r="B69" s="3" t="s">
        <v>91</v>
      </c>
      <c r="C69" s="59" t="s">
        <v>90</v>
      </c>
      <c r="D69" s="52">
        <v>0</v>
      </c>
      <c r="E69" s="52">
        <v>0</v>
      </c>
      <c r="F69" s="52">
        <v>0</v>
      </c>
      <c r="G69" s="52">
        <v>630.90549188386</v>
      </c>
      <c r="H69" s="52">
        <v>630.90549188386</v>
      </c>
    </row>
    <row r="70" spans="1:8">
      <c r="A70" s="3">
        <v>18</v>
      </c>
      <c r="B70" s="3" t="s">
        <v>92</v>
      </c>
      <c r="C70" s="59" t="s">
        <v>90</v>
      </c>
      <c r="D70" s="52">
        <v>0</v>
      </c>
      <c r="E70" s="52">
        <v>0</v>
      </c>
      <c r="F70" s="52">
        <v>0</v>
      </c>
      <c r="G70" s="52">
        <v>128.51857913316</v>
      </c>
      <c r="H70" s="52">
        <v>128.51857913316</v>
      </c>
    </row>
    <row r="71" spans="1:8">
      <c r="A71" s="3"/>
      <c r="B71" s="44"/>
      <c r="C71" s="44" t="s">
        <v>93</v>
      </c>
      <c r="D71" s="52">
        <v>0</v>
      </c>
      <c r="E71" s="52">
        <v>0</v>
      </c>
      <c r="F71" s="52">
        <v>0</v>
      </c>
      <c r="G71" s="52">
        <v>1025.1480260601</v>
      </c>
      <c r="H71" s="52">
        <v>1025.1480260601</v>
      </c>
    </row>
    <row r="72" spans="1:8">
      <c r="A72" s="3"/>
      <c r="B72" s="44"/>
      <c r="C72" s="44" t="s">
        <v>94</v>
      </c>
      <c r="D72" s="52">
        <v>9799.0711720203</v>
      </c>
      <c r="E72" s="52">
        <v>675.94215308978</v>
      </c>
      <c r="F72" s="52">
        <v>1516.6793278105</v>
      </c>
      <c r="G72" s="52">
        <v>1375.954675561</v>
      </c>
      <c r="H72" s="52">
        <v>13367.647328482</v>
      </c>
    </row>
    <row r="73" spans="1:8">
      <c r="A73" s="3"/>
      <c r="B73" s="44"/>
      <c r="C73" s="44" t="s">
        <v>95</v>
      </c>
      <c r="D73" s="52"/>
      <c r="E73" s="52"/>
      <c r="F73" s="52"/>
      <c r="G73" s="52"/>
      <c r="H73" s="52"/>
    </row>
    <row r="74" ht="47.25" customHeight="1" spans="1:8">
      <c r="A74" s="3">
        <v>19</v>
      </c>
      <c r="B74" s="3" t="s">
        <v>96</v>
      </c>
      <c r="C74" s="59" t="s">
        <v>97</v>
      </c>
      <c r="D74" s="52">
        <f>D72*3%</f>
        <v>293.972135160609</v>
      </c>
      <c r="E74" s="52">
        <f>E72*3%</f>
        <v>20.2782645926934</v>
      </c>
      <c r="F74" s="52">
        <f>F72*3%</f>
        <v>45.500379834315</v>
      </c>
      <c r="G74" s="52">
        <f>G72*3%</f>
        <v>41.27864026683</v>
      </c>
      <c r="H74" s="52">
        <f>SUM(D74:G74)</f>
        <v>401.029419854447</v>
      </c>
    </row>
    <row r="75" spans="1:8">
      <c r="A75" s="3"/>
      <c r="B75" s="44"/>
      <c r="C75" s="44" t="s">
        <v>98</v>
      </c>
      <c r="D75" s="52">
        <f>D74</f>
        <v>293.972135160609</v>
      </c>
      <c r="E75" s="52">
        <f>E74</f>
        <v>20.2782645926934</v>
      </c>
      <c r="F75" s="52">
        <f>F74</f>
        <v>45.500379834315</v>
      </c>
      <c r="G75" s="52">
        <f>G74</f>
        <v>41.27864026683</v>
      </c>
      <c r="H75" s="52">
        <f>SUM(D75:G75)</f>
        <v>401.029419854447</v>
      </c>
    </row>
    <row r="76" spans="1:8">
      <c r="A76" s="3"/>
      <c r="B76" s="44"/>
      <c r="C76" s="44" t="s">
        <v>99</v>
      </c>
      <c r="D76" s="52">
        <f>D75+D72</f>
        <v>10093.0433071809</v>
      </c>
      <c r="E76" s="52">
        <f>E75+E72</f>
        <v>696.220417682473</v>
      </c>
      <c r="F76" s="52">
        <f>F75+F72</f>
        <v>1562.17970764481</v>
      </c>
      <c r="G76" s="52">
        <f>G75+G72</f>
        <v>1417.23331582783</v>
      </c>
      <c r="H76" s="52">
        <f>SUM(D76:G76)</f>
        <v>13768.676748336</v>
      </c>
    </row>
    <row r="77" spans="1:8">
      <c r="A77" s="3"/>
      <c r="B77" s="44"/>
      <c r="C77" s="44" t="s">
        <v>100</v>
      </c>
      <c r="D77" s="52"/>
      <c r="E77" s="52"/>
      <c r="F77" s="52"/>
      <c r="G77" s="52"/>
      <c r="H77" s="52"/>
    </row>
    <row r="78" spans="1:8">
      <c r="A78" s="3">
        <v>20</v>
      </c>
      <c r="B78" s="3" t="s">
        <v>101</v>
      </c>
      <c r="C78" s="59" t="s">
        <v>102</v>
      </c>
      <c r="D78" s="52">
        <f>D76*20%</f>
        <v>2018.60866143618</v>
      </c>
      <c r="E78" s="52">
        <f>E76*20%</f>
        <v>139.244083536495</v>
      </c>
      <c r="F78" s="52">
        <f>F76*20%</f>
        <v>312.435941528963</v>
      </c>
      <c r="G78" s="52">
        <f>G76*20%</f>
        <v>283.446663165566</v>
      </c>
      <c r="H78" s="52">
        <f>SUM(D78:G78)</f>
        <v>2753.73534966721</v>
      </c>
    </row>
    <row r="79" spans="1:8">
      <c r="A79" s="3"/>
      <c r="B79" s="44"/>
      <c r="C79" s="44" t="s">
        <v>103</v>
      </c>
      <c r="D79" s="52">
        <f>D78</f>
        <v>2018.60866143618</v>
      </c>
      <c r="E79" s="52">
        <f>E78</f>
        <v>139.244083536495</v>
      </c>
      <c r="F79" s="52">
        <f>F78</f>
        <v>312.435941528963</v>
      </c>
      <c r="G79" s="52">
        <f>G78</f>
        <v>283.446663165566</v>
      </c>
      <c r="H79" s="52">
        <f>SUM(D79:G79)</f>
        <v>2753.73534966721</v>
      </c>
    </row>
    <row r="80" spans="1:8">
      <c r="A80" s="3"/>
      <c r="B80" s="44"/>
      <c r="C80" s="44" t="s">
        <v>104</v>
      </c>
      <c r="D80" s="52">
        <f>D79+D76</f>
        <v>12111.6519686171</v>
      </c>
      <c r="E80" s="52">
        <f>E79+E76</f>
        <v>835.464501218968</v>
      </c>
      <c r="F80" s="52">
        <f>F79+F76</f>
        <v>1874.61564917378</v>
      </c>
      <c r="G80" s="52">
        <f>G79+G76</f>
        <v>1700.6799789934</v>
      </c>
      <c r="H80" s="52">
        <f>SUM(D80:G80)</f>
        <v>16522.4120980032</v>
      </c>
    </row>
  </sheetData>
  <mergeCells count="5">
    <mergeCell ref="A13:H13"/>
    <mergeCell ref="D18:H18"/>
    <mergeCell ref="A18:A19"/>
    <mergeCell ref="B18:B19"/>
    <mergeCell ref="C18:C19"/>
  </mergeCells>
  <pageMargins left="0.19685039370079" right="0.15748031496063" top="0.19685039370079" bottom="0.19685039370079" header="0.51181102362205" footer="0.51181102362205"/>
  <pageSetup paperSize="9" scale="43" fitToHeight="0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571428571429" defaultRowHeight="15.75"/>
  <cols>
    <col min="1" max="1" width="10.8857142857143" style="27" customWidth="1"/>
    <col min="2" max="2" width="51.552380952381" style="27" customWidth="1"/>
    <col min="3" max="3" width="66.6666666666667" style="27" customWidth="1"/>
    <col min="4" max="4" width="30.8857142857143" style="27" customWidth="1"/>
    <col min="5" max="5" width="19.3333333333333" style="27" customWidth="1"/>
    <col min="6" max="6" width="21" style="27" customWidth="1"/>
    <col min="7" max="7" width="16.6666666666667" style="27" customWidth="1"/>
    <col min="8" max="8" width="20.1047619047619" style="27" customWidth="1"/>
    <col min="9" max="9" width="15" style="27" customWidth="1" outlineLevel="7"/>
    <col min="10" max="10" width="13.1047619047619" style="28" customWidth="1" outlineLevel="7"/>
    <col min="11" max="11" width="8.88571428571429" style="27"/>
    <col min="12" max="12" width="9.33333333333333" style="27" customWidth="1"/>
    <col min="13" max="13" width="17.3333333333333" style="27" customWidth="1"/>
    <col min="14" max="14" width="8.88571428571429" style="27"/>
  </cols>
  <sheetData>
    <row r="1" spans="1:8">
      <c r="A1" s="29"/>
      <c r="B1" s="30"/>
      <c r="C1" s="30"/>
      <c r="D1" s="30"/>
      <c r="E1" s="30"/>
      <c r="F1" s="30"/>
      <c r="G1" s="30"/>
      <c r="H1" s="30" t="s">
        <v>105</v>
      </c>
    </row>
    <row r="2" ht="45.75" customHeight="1" spans="1:8">
      <c r="A2" s="31"/>
      <c r="B2" s="31" t="s">
        <v>106</v>
      </c>
      <c r="C2" s="32" t="s">
        <v>3</v>
      </c>
      <c r="D2" s="32"/>
      <c r="E2" s="32"/>
      <c r="F2" s="32"/>
      <c r="G2" s="32"/>
      <c r="H2" s="32"/>
    </row>
    <row r="3" spans="1:8">
      <c r="A3" s="33"/>
      <c r="B3" s="33"/>
      <c r="C3" s="33"/>
      <c r="E3" s="33"/>
      <c r="F3" s="33"/>
      <c r="G3" s="33"/>
      <c r="H3" s="33"/>
    </row>
    <row r="4" spans="1:8">
      <c r="A4" s="31"/>
      <c r="B4" s="31"/>
      <c r="C4" s="31"/>
      <c r="D4" s="31"/>
      <c r="E4" s="31"/>
      <c r="F4" s="31"/>
      <c r="G4" s="31"/>
      <c r="H4" s="31"/>
    </row>
    <row r="5" spans="1:8">
      <c r="A5" s="34"/>
      <c r="B5" s="34"/>
      <c r="C5" s="34"/>
      <c r="D5" s="30" t="s">
        <v>107</v>
      </c>
      <c r="E5" s="35"/>
      <c r="F5" s="34"/>
      <c r="G5" s="34"/>
      <c r="H5" s="34"/>
    </row>
    <row r="6" spans="1:8">
      <c r="A6" s="31"/>
      <c r="B6" s="31"/>
      <c r="C6" s="31"/>
      <c r="D6" s="31"/>
      <c r="E6" s="31"/>
      <c r="F6" s="31"/>
      <c r="G6" s="31"/>
      <c r="H6" s="31"/>
    </row>
    <row r="7" ht="31.5" spans="1:8">
      <c r="A7" s="31"/>
      <c r="B7" s="31" t="s">
        <v>108</v>
      </c>
      <c r="C7" s="36" t="s">
        <v>109</v>
      </c>
      <c r="D7" s="31"/>
      <c r="E7" s="31"/>
      <c r="F7" s="31"/>
      <c r="G7" s="31"/>
      <c r="H7" s="31"/>
    </row>
    <row r="8" spans="1:8">
      <c r="A8" s="31"/>
      <c r="B8" s="31"/>
      <c r="C8" s="31"/>
      <c r="D8" s="31"/>
      <c r="E8" s="31"/>
      <c r="F8" s="31"/>
      <c r="G8" s="31"/>
      <c r="H8" s="31"/>
    </row>
    <row r="9" spans="1:10">
      <c r="A9" s="31" t="s">
        <v>31</v>
      </c>
      <c r="B9" s="31"/>
      <c r="C9" s="31"/>
      <c r="D9" s="31"/>
      <c r="E9" s="31"/>
      <c r="F9" s="31"/>
      <c r="G9" s="31"/>
      <c r="H9" s="37"/>
      <c r="J9" s="27"/>
    </row>
    <row r="10" ht="23.25" customHeight="1" spans="1:10">
      <c r="A10" s="3" t="s">
        <v>5</v>
      </c>
      <c r="B10" s="3" t="s">
        <v>32</v>
      </c>
      <c r="C10" s="3" t="s">
        <v>110</v>
      </c>
      <c r="D10" s="38" t="s">
        <v>34</v>
      </c>
      <c r="E10" s="39"/>
      <c r="F10" s="39"/>
      <c r="G10" s="39"/>
      <c r="H10" s="40"/>
      <c r="J10" s="27"/>
    </row>
    <row r="11" ht="59.25" customHeight="1" spans="1:10">
      <c r="A11" s="3"/>
      <c r="B11" s="3"/>
      <c r="C11" s="3"/>
      <c r="D11" s="3" t="s">
        <v>35</v>
      </c>
      <c r="E11" s="3" t="s">
        <v>36</v>
      </c>
      <c r="F11" s="3" t="s">
        <v>37</v>
      </c>
      <c r="G11" s="3" t="s">
        <v>38</v>
      </c>
      <c r="H11" s="3" t="s">
        <v>39</v>
      </c>
      <c r="J11" s="27"/>
    </row>
    <row r="12" spans="1:10">
      <c r="A12" s="3">
        <v>1</v>
      </c>
      <c r="B12" s="3">
        <v>2</v>
      </c>
      <c r="C12" s="41">
        <v>3</v>
      </c>
      <c r="D12" s="3">
        <v>4</v>
      </c>
      <c r="E12" s="3">
        <v>5</v>
      </c>
      <c r="F12" s="3">
        <v>6</v>
      </c>
      <c r="G12" s="3">
        <v>7</v>
      </c>
      <c r="H12" s="3">
        <v>8</v>
      </c>
      <c r="J12" s="27"/>
    </row>
    <row r="13" ht="86.25" customHeight="1" spans="1:10">
      <c r="A13" s="3">
        <v>1</v>
      </c>
      <c r="B13" s="42" t="s">
        <v>111</v>
      </c>
      <c r="C13" s="4" t="s">
        <v>112</v>
      </c>
      <c r="D13" s="43">
        <v>68.014166936034</v>
      </c>
      <c r="E13" s="43">
        <v>29.443181259319</v>
      </c>
      <c r="F13" s="43">
        <v>1516.6793278105</v>
      </c>
      <c r="G13" s="43">
        <v>0</v>
      </c>
      <c r="H13" s="43">
        <v>1614.1366760059</v>
      </c>
      <c r="J13" s="27"/>
    </row>
    <row r="14" spans="1:9">
      <c r="A14" s="3"/>
      <c r="B14" s="44"/>
      <c r="C14" s="44" t="s">
        <v>113</v>
      </c>
      <c r="D14" s="43">
        <v>68.014166936034</v>
      </c>
      <c r="E14" s="43">
        <v>29.443181259319</v>
      </c>
      <c r="F14" s="43">
        <v>1516.6793278105</v>
      </c>
      <c r="G14" s="43">
        <v>0</v>
      </c>
      <c r="H14" s="43">
        <v>1614.1366760059</v>
      </c>
      <c r="I14" s="45"/>
    </row>
    <row r="15" spans="12:14">
      <c r="L15" s="28"/>
      <c r="M15" s="28"/>
      <c r="N15" s="28"/>
    </row>
    <row r="16" spans="12:14">
      <c r="L16" s="28"/>
      <c r="M16" s="28"/>
      <c r="N16" s="28"/>
    </row>
    <row r="17" spans="12:14">
      <c r="L17" s="28"/>
      <c r="M17" s="28"/>
      <c r="N17" s="28"/>
    </row>
    <row r="18" spans="12:14">
      <c r="L18" s="28"/>
      <c r="M18" s="28"/>
      <c r="N18" s="28"/>
    </row>
    <row r="19" spans="11:14">
      <c r="K19" s="28"/>
      <c r="L19" s="28"/>
      <c r="M19" s="28"/>
      <c r="N19" s="28"/>
    </row>
    <row r="20" spans="11:14">
      <c r="K20" s="28"/>
      <c r="N20" s="28"/>
    </row>
    <row r="21" spans="11:11">
      <c r="K21" s="28"/>
    </row>
    <row r="22" spans="11:11">
      <c r="K22" s="28"/>
    </row>
    <row r="23" spans="11:11">
      <c r="K23" s="28"/>
    </row>
    <row r="24" spans="12:12">
      <c r="L24" s="28"/>
    </row>
    <row r="25" spans="12:12">
      <c r="L25" s="28"/>
    </row>
    <row r="26" spans="12:12">
      <c r="L26" s="28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9" bottom="0.19685039370079" header="0.51181102362205" footer="0.51181102362205"/>
  <pageSetup paperSize="9" scale="62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571428571429" defaultRowHeight="15.75"/>
  <cols>
    <col min="1" max="1" width="10.8857142857143" style="27" customWidth="1"/>
    <col min="2" max="2" width="51.552380952381" style="27" customWidth="1"/>
    <col min="3" max="3" width="66.6666666666667" style="27" customWidth="1"/>
    <col min="4" max="4" width="30.8857142857143" style="27" customWidth="1"/>
    <col min="5" max="5" width="19.3333333333333" style="27" customWidth="1"/>
    <col min="6" max="6" width="21" style="27" customWidth="1"/>
    <col min="7" max="7" width="16.6666666666667" style="27" customWidth="1"/>
    <col min="8" max="8" width="20.1047619047619" style="27" customWidth="1"/>
    <col min="9" max="9" width="15" style="27" customWidth="1" outlineLevel="7"/>
    <col min="10" max="10" width="13.1047619047619" style="28" customWidth="1" outlineLevel="7"/>
    <col min="11" max="11" width="8.88571428571429" style="27"/>
    <col min="12" max="12" width="9.33333333333333" style="27" customWidth="1"/>
    <col min="13" max="13" width="17.3333333333333" style="27" customWidth="1"/>
    <col min="14" max="14" width="8.88571428571429" style="27"/>
  </cols>
  <sheetData>
    <row r="1" spans="1:8">
      <c r="A1" s="29"/>
      <c r="B1" s="30"/>
      <c r="C1" s="30"/>
      <c r="D1" s="30"/>
      <c r="E1" s="30"/>
      <c r="F1" s="30"/>
      <c r="G1" s="30"/>
      <c r="H1" s="30" t="s">
        <v>105</v>
      </c>
    </row>
    <row r="2" ht="45.75" customHeight="1" spans="1:8">
      <c r="A2" s="31"/>
      <c r="B2" s="31" t="s">
        <v>106</v>
      </c>
      <c r="C2" s="32" t="s">
        <v>3</v>
      </c>
      <c r="D2" s="32"/>
      <c r="E2" s="32"/>
      <c r="F2" s="32"/>
      <c r="G2" s="32"/>
      <c r="H2" s="32"/>
    </row>
    <row r="3" spans="1:8">
      <c r="A3" s="33"/>
      <c r="B3" s="33"/>
      <c r="C3" s="33"/>
      <c r="E3" s="33"/>
      <c r="F3" s="33"/>
      <c r="G3" s="33"/>
      <c r="H3" s="33"/>
    </row>
    <row r="4" spans="1:8">
      <c r="A4" s="31"/>
      <c r="B4" s="31"/>
      <c r="C4" s="31"/>
      <c r="D4" s="31"/>
      <c r="E4" s="31"/>
      <c r="F4" s="31"/>
      <c r="G4" s="31"/>
      <c r="H4" s="31"/>
    </row>
    <row r="5" spans="1:8">
      <c r="A5" s="34"/>
      <c r="B5" s="34"/>
      <c r="C5" s="34"/>
      <c r="D5" s="30" t="s">
        <v>114</v>
      </c>
      <c r="E5" s="35"/>
      <c r="F5" s="34"/>
      <c r="G5" s="34"/>
      <c r="H5" s="34"/>
    </row>
    <row r="6" spans="1:8">
      <c r="A6" s="31"/>
      <c r="B6" s="31"/>
      <c r="C6" s="31"/>
      <c r="D6" s="31"/>
      <c r="E6" s="31"/>
      <c r="F6" s="31"/>
      <c r="G6" s="31"/>
      <c r="H6" s="31"/>
    </row>
    <row r="7" ht="31.5" spans="1:8">
      <c r="A7" s="31"/>
      <c r="B7" s="31" t="s">
        <v>108</v>
      </c>
      <c r="C7" s="36" t="s">
        <v>109</v>
      </c>
      <c r="D7" s="31"/>
      <c r="E7" s="31"/>
      <c r="F7" s="31"/>
      <c r="G7" s="31"/>
      <c r="H7" s="31"/>
    </row>
    <row r="8" spans="1:8">
      <c r="A8" s="31"/>
      <c r="B8" s="31"/>
      <c r="C8" s="31"/>
      <c r="D8" s="31"/>
      <c r="E8" s="31"/>
      <c r="F8" s="31"/>
      <c r="G8" s="31"/>
      <c r="H8" s="31"/>
    </row>
    <row r="9" spans="1:10">
      <c r="A9" s="31" t="s">
        <v>31</v>
      </c>
      <c r="B9" s="31"/>
      <c r="C9" s="31"/>
      <c r="D9" s="31"/>
      <c r="E9" s="31"/>
      <c r="F9" s="31"/>
      <c r="G9" s="31"/>
      <c r="H9" s="37"/>
      <c r="J9" s="27"/>
    </row>
    <row r="10" ht="23.25" customHeight="1" spans="1:10">
      <c r="A10" s="3" t="s">
        <v>5</v>
      </c>
      <c r="B10" s="3" t="s">
        <v>32</v>
      </c>
      <c r="C10" s="3" t="s">
        <v>110</v>
      </c>
      <c r="D10" s="38" t="s">
        <v>34</v>
      </c>
      <c r="E10" s="39"/>
      <c r="F10" s="39"/>
      <c r="G10" s="39"/>
      <c r="H10" s="40"/>
      <c r="J10" s="27"/>
    </row>
    <row r="11" ht="59.25" customHeight="1" spans="1:10">
      <c r="A11" s="3"/>
      <c r="B11" s="3"/>
      <c r="C11" s="3"/>
      <c r="D11" s="3" t="s">
        <v>35</v>
      </c>
      <c r="E11" s="3" t="s">
        <v>36</v>
      </c>
      <c r="F11" s="3" t="s">
        <v>37</v>
      </c>
      <c r="G11" s="3" t="s">
        <v>38</v>
      </c>
      <c r="H11" s="3" t="s">
        <v>39</v>
      </c>
      <c r="J11" s="27"/>
    </row>
    <row r="12" spans="1:10">
      <c r="A12" s="3">
        <v>1</v>
      </c>
      <c r="B12" s="3">
        <v>2</v>
      </c>
      <c r="C12" s="41">
        <v>3</v>
      </c>
      <c r="D12" s="3">
        <v>4</v>
      </c>
      <c r="E12" s="3">
        <v>5</v>
      </c>
      <c r="F12" s="3">
        <v>6</v>
      </c>
      <c r="G12" s="3">
        <v>7</v>
      </c>
      <c r="H12" s="3">
        <v>8</v>
      </c>
      <c r="J12" s="27"/>
    </row>
    <row r="13" ht="86.25" customHeight="1" spans="1:10">
      <c r="A13" s="3">
        <v>1</v>
      </c>
      <c r="B13" s="42" t="s">
        <v>115</v>
      </c>
      <c r="C13" s="4" t="s">
        <v>116</v>
      </c>
      <c r="D13" s="43">
        <v>0</v>
      </c>
      <c r="E13" s="43">
        <v>0</v>
      </c>
      <c r="F13" s="43">
        <v>0</v>
      </c>
      <c r="G13" s="43">
        <v>68.380115566743</v>
      </c>
      <c r="H13" s="43">
        <v>68.380115566743</v>
      </c>
      <c r="J13" s="27"/>
    </row>
    <row r="14" spans="1:9">
      <c r="A14" s="3"/>
      <c r="B14" s="44"/>
      <c r="C14" s="44" t="s">
        <v>113</v>
      </c>
      <c r="D14" s="43">
        <v>0</v>
      </c>
      <c r="E14" s="43">
        <v>0</v>
      </c>
      <c r="F14" s="43">
        <v>0</v>
      </c>
      <c r="G14" s="43">
        <v>68.380115566743</v>
      </c>
      <c r="H14" s="43">
        <v>68.380115566743</v>
      </c>
      <c r="I14" s="45"/>
    </row>
    <row r="15" spans="12:14">
      <c r="L15" s="28"/>
      <c r="M15" s="28"/>
      <c r="N15" s="28"/>
    </row>
    <row r="16" spans="12:14">
      <c r="L16" s="28"/>
      <c r="M16" s="28"/>
      <c r="N16" s="28"/>
    </row>
    <row r="17" spans="12:14">
      <c r="L17" s="28"/>
      <c r="M17" s="28"/>
      <c r="N17" s="28"/>
    </row>
    <row r="18" spans="12:14">
      <c r="L18" s="28"/>
      <c r="M18" s="28"/>
      <c r="N18" s="28"/>
    </row>
    <row r="19" spans="11:14">
      <c r="K19" s="28"/>
      <c r="L19" s="28"/>
      <c r="M19" s="28"/>
      <c r="N19" s="28"/>
    </row>
    <row r="20" spans="11:14">
      <c r="K20" s="28"/>
      <c r="N20" s="28"/>
    </row>
    <row r="21" spans="11:11">
      <c r="K21" s="28"/>
    </row>
    <row r="22" spans="11:11">
      <c r="K22" s="28"/>
    </row>
    <row r="23" spans="11:11">
      <c r="K23" s="28"/>
    </row>
    <row r="24" spans="12:12">
      <c r="L24" s="28"/>
    </row>
    <row r="25" spans="12:12">
      <c r="L25" s="28"/>
    </row>
    <row r="26" spans="12:12">
      <c r="L26" s="28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9" bottom="0.19685039370079" header="0.51181102362205" footer="0.51181102362205"/>
  <pageSetup paperSize="9" scale="62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571428571429" defaultRowHeight="15.75"/>
  <cols>
    <col min="1" max="1" width="10.8857142857143" style="27" customWidth="1"/>
    <col min="2" max="2" width="51.552380952381" style="27" customWidth="1"/>
    <col min="3" max="3" width="66.6666666666667" style="27" customWidth="1"/>
    <col min="4" max="4" width="30.8857142857143" style="27" customWidth="1"/>
    <col min="5" max="5" width="19.3333333333333" style="27" customWidth="1"/>
    <col min="6" max="6" width="21" style="27" customWidth="1"/>
    <col min="7" max="7" width="16.6666666666667" style="27" customWidth="1"/>
    <col min="8" max="8" width="20.1047619047619" style="27" customWidth="1"/>
    <col min="9" max="9" width="15" style="27" customWidth="1" outlineLevel="7"/>
    <col min="10" max="10" width="13.1047619047619" style="28" customWidth="1" outlineLevel="7"/>
    <col min="11" max="11" width="8.88571428571429" style="27"/>
    <col min="12" max="12" width="9.33333333333333" style="27" customWidth="1"/>
    <col min="13" max="13" width="17.3333333333333" style="27" customWidth="1"/>
    <col min="14" max="14" width="8.88571428571429" style="27"/>
  </cols>
  <sheetData>
    <row r="1" spans="1:8">
      <c r="A1" s="29"/>
      <c r="B1" s="30"/>
      <c r="C1" s="30"/>
      <c r="D1" s="30"/>
      <c r="E1" s="30"/>
      <c r="F1" s="30"/>
      <c r="G1" s="30"/>
      <c r="H1" s="30" t="s">
        <v>105</v>
      </c>
    </row>
    <row r="2" ht="45.75" customHeight="1" spans="1:8">
      <c r="A2" s="31"/>
      <c r="B2" s="31" t="s">
        <v>106</v>
      </c>
      <c r="C2" s="32" t="s">
        <v>3</v>
      </c>
      <c r="D2" s="32"/>
      <c r="E2" s="32"/>
      <c r="F2" s="32"/>
      <c r="G2" s="32"/>
      <c r="H2" s="32"/>
    </row>
    <row r="3" spans="1:8">
      <c r="A3" s="33"/>
      <c r="B3" s="33"/>
      <c r="C3" s="33"/>
      <c r="E3" s="33"/>
      <c r="F3" s="33"/>
      <c r="G3" s="33"/>
      <c r="H3" s="33"/>
    </row>
    <row r="4" spans="1:8">
      <c r="A4" s="31"/>
      <c r="B4" s="31"/>
      <c r="C4" s="31"/>
      <c r="D4" s="31"/>
      <c r="E4" s="31"/>
      <c r="F4" s="31"/>
      <c r="G4" s="31"/>
      <c r="H4" s="31"/>
    </row>
    <row r="5" spans="1:8">
      <c r="A5" s="34"/>
      <c r="B5" s="34"/>
      <c r="C5" s="34"/>
      <c r="D5" s="30" t="s">
        <v>117</v>
      </c>
      <c r="E5" s="35"/>
      <c r="F5" s="34"/>
      <c r="G5" s="34"/>
      <c r="H5" s="34"/>
    </row>
    <row r="6" spans="1:8">
      <c r="A6" s="31"/>
      <c r="B6" s="31"/>
      <c r="C6" s="31"/>
      <c r="D6" s="31"/>
      <c r="E6" s="31"/>
      <c r="F6" s="31"/>
      <c r="G6" s="31"/>
      <c r="H6" s="31"/>
    </row>
    <row r="7" spans="1:8">
      <c r="A7" s="31"/>
      <c r="B7" s="31" t="s">
        <v>108</v>
      </c>
      <c r="C7" s="36" t="s">
        <v>118</v>
      </c>
      <c r="D7" s="31"/>
      <c r="E7" s="31"/>
      <c r="F7" s="31"/>
      <c r="G7" s="31"/>
      <c r="H7" s="31"/>
    </row>
    <row r="8" spans="1:8">
      <c r="A8" s="31"/>
      <c r="B8" s="31"/>
      <c r="C8" s="31"/>
      <c r="D8" s="31"/>
      <c r="E8" s="31"/>
      <c r="F8" s="31"/>
      <c r="G8" s="31"/>
      <c r="H8" s="31"/>
    </row>
    <row r="9" spans="1:10">
      <c r="A9" s="31" t="s">
        <v>31</v>
      </c>
      <c r="B9" s="31"/>
      <c r="C9" s="31"/>
      <c r="D9" s="31"/>
      <c r="E9" s="31"/>
      <c r="F9" s="31"/>
      <c r="G9" s="31"/>
      <c r="H9" s="37"/>
      <c r="J9" s="27"/>
    </row>
    <row r="10" ht="23.25" customHeight="1" spans="1:10">
      <c r="A10" s="3" t="s">
        <v>5</v>
      </c>
      <c r="B10" s="3" t="s">
        <v>32</v>
      </c>
      <c r="C10" s="3" t="s">
        <v>110</v>
      </c>
      <c r="D10" s="38" t="s">
        <v>34</v>
      </c>
      <c r="E10" s="39"/>
      <c r="F10" s="39"/>
      <c r="G10" s="39"/>
      <c r="H10" s="40"/>
      <c r="J10" s="27"/>
    </row>
    <row r="11" ht="59.25" customHeight="1" spans="1:10">
      <c r="A11" s="3"/>
      <c r="B11" s="3"/>
      <c r="C11" s="3"/>
      <c r="D11" s="3" t="s">
        <v>35</v>
      </c>
      <c r="E11" s="3" t="s">
        <v>36</v>
      </c>
      <c r="F11" s="3" t="s">
        <v>37</v>
      </c>
      <c r="G11" s="3" t="s">
        <v>38</v>
      </c>
      <c r="H11" s="3" t="s">
        <v>39</v>
      </c>
      <c r="J11" s="27"/>
    </row>
    <row r="12" spans="1:10">
      <c r="A12" s="3">
        <v>1</v>
      </c>
      <c r="B12" s="3">
        <v>2</v>
      </c>
      <c r="C12" s="41">
        <v>3</v>
      </c>
      <c r="D12" s="3">
        <v>4</v>
      </c>
      <c r="E12" s="3">
        <v>5</v>
      </c>
      <c r="F12" s="3">
        <v>6</v>
      </c>
      <c r="G12" s="3">
        <v>7</v>
      </c>
      <c r="H12" s="3">
        <v>8</v>
      </c>
      <c r="J12" s="27"/>
    </row>
    <row r="13" ht="86.25" customHeight="1" spans="1:10">
      <c r="A13" s="3">
        <v>1</v>
      </c>
      <c r="B13" s="42" t="s">
        <v>119</v>
      </c>
      <c r="C13" s="4" t="s">
        <v>118</v>
      </c>
      <c r="D13" s="43">
        <v>0</v>
      </c>
      <c r="E13" s="43">
        <v>0</v>
      </c>
      <c r="F13" s="43">
        <v>0</v>
      </c>
      <c r="G13" s="43">
        <v>82.307074884006</v>
      </c>
      <c r="H13" s="43">
        <v>82.307074884006</v>
      </c>
      <c r="J13" s="27"/>
    </row>
    <row r="14" spans="1:9">
      <c r="A14" s="3"/>
      <c r="B14" s="44"/>
      <c r="C14" s="44" t="s">
        <v>113</v>
      </c>
      <c r="D14" s="43">
        <v>0</v>
      </c>
      <c r="E14" s="43">
        <v>0</v>
      </c>
      <c r="F14" s="43">
        <v>0</v>
      </c>
      <c r="G14" s="43">
        <v>82.307074884006</v>
      </c>
      <c r="H14" s="43">
        <v>82.307074884006</v>
      </c>
      <c r="I14" s="45"/>
    </row>
    <row r="15" spans="12:14">
      <c r="L15" s="28"/>
      <c r="M15" s="28"/>
      <c r="N15" s="28"/>
    </row>
    <row r="16" spans="12:14">
      <c r="L16" s="28"/>
      <c r="M16" s="28"/>
      <c r="N16" s="28"/>
    </row>
    <row r="17" spans="12:14">
      <c r="L17" s="28"/>
      <c r="M17" s="28"/>
      <c r="N17" s="28"/>
    </row>
    <row r="18" spans="12:14">
      <c r="L18" s="28"/>
      <c r="M18" s="28"/>
      <c r="N18" s="28"/>
    </row>
    <row r="19" spans="11:14">
      <c r="K19" s="28"/>
      <c r="L19" s="28"/>
      <c r="M19" s="28"/>
      <c r="N19" s="28"/>
    </row>
    <row r="20" spans="11:14">
      <c r="K20" s="28"/>
      <c r="N20" s="28"/>
    </row>
    <row r="21" spans="11:11">
      <c r="K21" s="28"/>
    </row>
    <row r="22" spans="11:11">
      <c r="K22" s="28"/>
    </row>
    <row r="23" spans="11:11">
      <c r="K23" s="28"/>
    </row>
    <row r="24" spans="12:12">
      <c r="L24" s="28"/>
    </row>
    <row r="25" spans="12:12">
      <c r="L25" s="28"/>
    </row>
    <row r="26" spans="12:12">
      <c r="L26" s="28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9" bottom="0.19685039370079" header="0.51181102362205" footer="0.51181102362205"/>
  <pageSetup paperSize="9" scale="62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6"/>
  <sheetViews>
    <sheetView zoomScale="90" zoomScaleNormal="90" workbookViewId="0">
      <selection activeCell="C13" sqref="C13"/>
    </sheetView>
  </sheetViews>
  <sheetFormatPr defaultColWidth="8.88571428571429" defaultRowHeight="15.75"/>
  <cols>
    <col min="1" max="1" width="10.8857142857143" style="27" customWidth="1"/>
    <col min="2" max="2" width="51.552380952381" style="27" customWidth="1"/>
    <col min="3" max="3" width="66.6666666666667" style="27" customWidth="1"/>
    <col min="4" max="4" width="30.8857142857143" style="27" customWidth="1"/>
    <col min="5" max="5" width="19.3333333333333" style="27" customWidth="1"/>
    <col min="6" max="6" width="21" style="27" customWidth="1"/>
    <col min="7" max="7" width="16.6666666666667" style="27" customWidth="1"/>
    <col min="8" max="8" width="20.1047619047619" style="27" customWidth="1"/>
    <col min="9" max="9" width="15" style="27" customWidth="1" outlineLevel="7"/>
    <col min="10" max="10" width="13.1047619047619" style="28" customWidth="1" outlineLevel="7"/>
    <col min="11" max="11" width="8.88571428571429" style="27"/>
    <col min="12" max="12" width="9.33333333333333" style="27" customWidth="1"/>
    <col min="13" max="13" width="17.3333333333333" style="27" customWidth="1"/>
    <col min="14" max="14" width="8.88571428571429" style="27"/>
  </cols>
  <sheetData>
    <row r="1" spans="1:8">
      <c r="A1" s="29"/>
      <c r="B1" s="30"/>
      <c r="C1" s="30"/>
      <c r="D1" s="30"/>
      <c r="E1" s="30"/>
      <c r="F1" s="30"/>
      <c r="G1" s="30"/>
      <c r="H1" s="30" t="s">
        <v>105</v>
      </c>
    </row>
    <row r="2" ht="45.75" customHeight="1" spans="1:8">
      <c r="A2" s="31"/>
      <c r="B2" s="31" t="s">
        <v>106</v>
      </c>
      <c r="C2" s="32" t="s">
        <v>3</v>
      </c>
      <c r="D2" s="32"/>
      <c r="E2" s="32"/>
      <c r="F2" s="32"/>
      <c r="G2" s="32"/>
      <c r="H2" s="32"/>
    </row>
    <row r="3" spans="1:8">
      <c r="A3" s="33"/>
      <c r="B3" s="33"/>
      <c r="C3" s="33"/>
      <c r="E3" s="33"/>
      <c r="F3" s="33"/>
      <c r="G3" s="33"/>
      <c r="H3" s="33"/>
    </row>
    <row r="4" spans="1:8">
      <c r="A4" s="31"/>
      <c r="B4" s="31"/>
      <c r="C4" s="31"/>
      <c r="D4" s="31"/>
      <c r="E4" s="31"/>
      <c r="F4" s="31"/>
      <c r="G4" s="31"/>
      <c r="H4" s="31"/>
    </row>
    <row r="5" spans="1:8">
      <c r="A5" s="34"/>
      <c r="B5" s="34"/>
      <c r="C5" s="34"/>
      <c r="D5" s="30" t="s">
        <v>120</v>
      </c>
      <c r="E5" s="35"/>
      <c r="F5" s="34"/>
      <c r="G5" s="34"/>
      <c r="H5" s="34"/>
    </row>
    <row r="6" spans="1:8">
      <c r="A6" s="31"/>
      <c r="B6" s="31"/>
      <c r="C6" s="31"/>
      <c r="D6" s="31"/>
      <c r="E6" s="31"/>
      <c r="F6" s="31"/>
      <c r="G6" s="31"/>
      <c r="H6" s="31"/>
    </row>
    <row r="7" ht="31.5" spans="1:8">
      <c r="A7" s="31"/>
      <c r="B7" s="31" t="s">
        <v>108</v>
      </c>
      <c r="C7" s="36" t="s">
        <v>46</v>
      </c>
      <c r="D7" s="31"/>
      <c r="E7" s="31"/>
      <c r="F7" s="31"/>
      <c r="G7" s="31"/>
      <c r="H7" s="31"/>
    </row>
    <row r="8" spans="1:8">
      <c r="A8" s="31"/>
      <c r="B8" s="31"/>
      <c r="C8" s="31"/>
      <c r="D8" s="31"/>
      <c r="E8" s="31"/>
      <c r="F8" s="31"/>
      <c r="G8" s="31"/>
      <c r="H8" s="31"/>
    </row>
    <row r="9" spans="1:10">
      <c r="A9" s="31" t="s">
        <v>31</v>
      </c>
      <c r="B9" s="31"/>
      <c r="C9" s="31"/>
      <c r="D9" s="31"/>
      <c r="E9" s="31"/>
      <c r="F9" s="31"/>
      <c r="G9" s="31"/>
      <c r="H9" s="37"/>
      <c r="J9" s="27"/>
    </row>
    <row r="10" ht="23.25" customHeight="1" spans="1:10">
      <c r="A10" s="3" t="s">
        <v>5</v>
      </c>
      <c r="B10" s="3" t="s">
        <v>32</v>
      </c>
      <c r="C10" s="3" t="s">
        <v>110</v>
      </c>
      <c r="D10" s="38" t="s">
        <v>34</v>
      </c>
      <c r="E10" s="39"/>
      <c r="F10" s="39"/>
      <c r="G10" s="39"/>
      <c r="H10" s="40"/>
      <c r="J10" s="27"/>
    </row>
    <row r="11" ht="59.25" customHeight="1" spans="1:10">
      <c r="A11" s="3"/>
      <c r="B11" s="3"/>
      <c r="C11" s="3"/>
      <c r="D11" s="3" t="s">
        <v>35</v>
      </c>
      <c r="E11" s="3" t="s">
        <v>36</v>
      </c>
      <c r="F11" s="3" t="s">
        <v>37</v>
      </c>
      <c r="G11" s="3" t="s">
        <v>38</v>
      </c>
      <c r="H11" s="3" t="s">
        <v>39</v>
      </c>
      <c r="J11" s="27"/>
    </row>
    <row r="12" spans="1:10">
      <c r="A12" s="3">
        <v>1</v>
      </c>
      <c r="B12" s="3">
        <v>2</v>
      </c>
      <c r="C12" s="41">
        <v>3</v>
      </c>
      <c r="D12" s="3">
        <v>4</v>
      </c>
      <c r="E12" s="3">
        <v>5</v>
      </c>
      <c r="F12" s="3">
        <v>6</v>
      </c>
      <c r="G12" s="3">
        <v>7</v>
      </c>
      <c r="H12" s="3">
        <v>8</v>
      </c>
      <c r="J12" s="27"/>
    </row>
    <row r="13" ht="86.25" customHeight="1" spans="1:10">
      <c r="A13" s="3">
        <v>1</v>
      </c>
      <c r="B13" s="42" t="s">
        <v>121</v>
      </c>
      <c r="C13" s="4" t="s">
        <v>122</v>
      </c>
      <c r="D13" s="43">
        <v>2979.1950199392</v>
      </c>
      <c r="E13" s="43">
        <v>202.88729238618</v>
      </c>
      <c r="F13" s="43">
        <v>0</v>
      </c>
      <c r="G13" s="43">
        <v>0</v>
      </c>
      <c r="H13" s="43">
        <v>3182.0823123254</v>
      </c>
      <c r="J13" s="27"/>
    </row>
    <row r="14" spans="1:9">
      <c r="A14" s="3"/>
      <c r="B14" s="44"/>
      <c r="C14" s="44" t="s">
        <v>113</v>
      </c>
      <c r="D14" s="43">
        <v>2979.1950199392</v>
      </c>
      <c r="E14" s="43">
        <v>202.88729238618</v>
      </c>
      <c r="F14" s="43">
        <v>0</v>
      </c>
      <c r="G14" s="43">
        <v>0</v>
      </c>
      <c r="H14" s="43">
        <v>3182.0823123254</v>
      </c>
      <c r="I14" s="45"/>
    </row>
    <row r="15" spans="12:14">
      <c r="L15" s="28"/>
      <c r="M15" s="28"/>
      <c r="N15" s="28"/>
    </row>
    <row r="16" spans="12:14">
      <c r="L16" s="28"/>
      <c r="M16" s="28"/>
      <c r="N16" s="28"/>
    </row>
    <row r="17" spans="12:14">
      <c r="L17" s="28"/>
      <c r="M17" s="28"/>
      <c r="N17" s="28"/>
    </row>
    <row r="18" spans="12:14">
      <c r="L18" s="28"/>
      <c r="M18" s="28"/>
      <c r="N18" s="28"/>
    </row>
    <row r="19" spans="11:14">
      <c r="K19" s="28"/>
      <c r="L19" s="28"/>
      <c r="M19" s="28"/>
      <c r="N19" s="28"/>
    </row>
    <row r="20" spans="11:14">
      <c r="K20" s="28"/>
      <c r="N20" s="28"/>
    </row>
    <row r="21" spans="11:11">
      <c r="K21" s="28"/>
    </row>
    <row r="22" spans="11:11">
      <c r="K22" s="28"/>
    </row>
    <row r="23" spans="11:11">
      <c r="K23" s="28"/>
    </row>
    <row r="24" spans="12:12">
      <c r="L24" s="28"/>
    </row>
    <row r="25" spans="12:12">
      <c r="L25" s="28"/>
    </row>
    <row r="26" spans="12:12">
      <c r="L26" s="28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9" bottom="0.19685039370079" header="0.51181102362205" footer="0.51181102362205"/>
  <pageSetup paperSize="9" scale="62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6"/>
  <sheetViews>
    <sheetView zoomScale="90" zoomScaleNormal="90" workbookViewId="0">
      <selection activeCell="D9" sqref="D9"/>
    </sheetView>
  </sheetViews>
  <sheetFormatPr defaultColWidth="8.88571428571429" defaultRowHeight="15.75"/>
  <cols>
    <col min="1" max="1" width="10.8857142857143" style="27" customWidth="1"/>
    <col min="2" max="2" width="51.552380952381" style="27" customWidth="1"/>
    <col min="3" max="3" width="66.6666666666667" style="27" customWidth="1"/>
    <col min="4" max="4" width="30.8857142857143" style="27" customWidth="1"/>
    <col min="5" max="5" width="19.3333333333333" style="27" customWidth="1"/>
    <col min="6" max="6" width="21" style="27" customWidth="1"/>
    <col min="7" max="7" width="16.6666666666667" style="27" customWidth="1"/>
    <col min="8" max="8" width="20.1047619047619" style="27" customWidth="1"/>
    <col min="9" max="9" width="15" style="27" customWidth="1" outlineLevel="7"/>
    <col min="10" max="10" width="13.1047619047619" style="28" customWidth="1" outlineLevel="7"/>
    <col min="11" max="11" width="8.88571428571429" style="27"/>
    <col min="12" max="12" width="9.33333333333333" style="27" customWidth="1"/>
    <col min="13" max="13" width="17.3333333333333" style="27" customWidth="1"/>
    <col min="14" max="14" width="8.88571428571429" style="27"/>
  </cols>
  <sheetData>
    <row r="1" spans="1:8">
      <c r="A1" s="29"/>
      <c r="B1" s="30"/>
      <c r="C1" s="30"/>
      <c r="D1" s="30"/>
      <c r="E1" s="30"/>
      <c r="F1" s="30"/>
      <c r="G1" s="30"/>
      <c r="H1" s="30" t="s">
        <v>105</v>
      </c>
    </row>
    <row r="2" ht="45.75" customHeight="1" spans="1:8">
      <c r="A2" s="31"/>
      <c r="B2" s="31" t="s">
        <v>106</v>
      </c>
      <c r="C2" s="32" t="s">
        <v>3</v>
      </c>
      <c r="D2" s="32"/>
      <c r="E2" s="32"/>
      <c r="F2" s="32"/>
      <c r="G2" s="32"/>
      <c r="H2" s="32"/>
    </row>
    <row r="3" spans="1:8">
      <c r="A3" s="33"/>
      <c r="B3" s="33"/>
      <c r="C3" s="33"/>
      <c r="E3" s="33"/>
      <c r="F3" s="33"/>
      <c r="G3" s="33"/>
      <c r="H3" s="33"/>
    </row>
    <row r="4" spans="1:8">
      <c r="A4" s="31"/>
      <c r="B4" s="31"/>
      <c r="C4" s="31"/>
      <c r="D4" s="31"/>
      <c r="E4" s="31"/>
      <c r="F4" s="31"/>
      <c r="G4" s="31"/>
      <c r="H4" s="31"/>
    </row>
    <row r="5" spans="1:8">
      <c r="A5" s="34"/>
      <c r="B5" s="34"/>
      <c r="C5" s="34"/>
      <c r="D5" s="30" t="s">
        <v>123</v>
      </c>
      <c r="E5" s="35"/>
      <c r="F5" s="34"/>
      <c r="G5" s="34"/>
      <c r="H5" s="34"/>
    </row>
    <row r="6" spans="1:8">
      <c r="A6" s="31"/>
      <c r="B6" s="31"/>
      <c r="C6" s="31"/>
      <c r="D6" s="31"/>
      <c r="E6" s="31"/>
      <c r="F6" s="31"/>
      <c r="G6" s="31"/>
      <c r="H6" s="31"/>
    </row>
    <row r="7" spans="1:8">
      <c r="A7" s="31"/>
      <c r="B7" s="31" t="s">
        <v>108</v>
      </c>
      <c r="C7" s="36" t="s">
        <v>77</v>
      </c>
      <c r="D7" s="31"/>
      <c r="E7" s="31"/>
      <c r="F7" s="31"/>
      <c r="G7" s="31"/>
      <c r="H7" s="31"/>
    </row>
    <row r="8" spans="1:8">
      <c r="A8" s="31"/>
      <c r="B8" s="31"/>
      <c r="C8" s="31"/>
      <c r="D8" s="31"/>
      <c r="E8" s="31"/>
      <c r="F8" s="31"/>
      <c r="G8" s="31"/>
      <c r="H8" s="31"/>
    </row>
    <row r="9" spans="1:10">
      <c r="A9" s="31" t="s">
        <v>31</v>
      </c>
      <c r="B9" s="31"/>
      <c r="C9" s="31"/>
      <c r="D9" s="31"/>
      <c r="E9" s="31"/>
      <c r="F9" s="31"/>
      <c r="G9" s="31"/>
      <c r="H9" s="37"/>
      <c r="J9" s="27"/>
    </row>
    <row r="10" ht="23.25" customHeight="1" spans="1:10">
      <c r="A10" s="3" t="s">
        <v>5</v>
      </c>
      <c r="B10" s="3" t="s">
        <v>32</v>
      </c>
      <c r="C10" s="3" t="s">
        <v>110</v>
      </c>
      <c r="D10" s="38" t="s">
        <v>34</v>
      </c>
      <c r="E10" s="39"/>
      <c r="F10" s="39"/>
      <c r="G10" s="39"/>
      <c r="H10" s="40"/>
      <c r="J10" s="27"/>
    </row>
    <row r="11" ht="59.25" customHeight="1" spans="1:10">
      <c r="A11" s="3"/>
      <c r="B11" s="3"/>
      <c r="C11" s="3"/>
      <c r="D11" s="3" t="s">
        <v>35</v>
      </c>
      <c r="E11" s="3" t="s">
        <v>36</v>
      </c>
      <c r="F11" s="3" t="s">
        <v>37</v>
      </c>
      <c r="G11" s="3" t="s">
        <v>38</v>
      </c>
      <c r="H11" s="3" t="s">
        <v>39</v>
      </c>
      <c r="J11" s="27"/>
    </row>
    <row r="12" spans="1:10">
      <c r="A12" s="3">
        <v>1</v>
      </c>
      <c r="B12" s="3">
        <v>2</v>
      </c>
      <c r="C12" s="41">
        <v>3</v>
      </c>
      <c r="D12" s="3">
        <v>4</v>
      </c>
      <c r="E12" s="3">
        <v>5</v>
      </c>
      <c r="F12" s="3">
        <v>6</v>
      </c>
      <c r="G12" s="3">
        <v>7</v>
      </c>
      <c r="H12" s="3">
        <v>8</v>
      </c>
      <c r="J12" s="27"/>
    </row>
    <row r="13" ht="86.25" customHeight="1" spans="1:10">
      <c r="A13" s="3">
        <v>1</v>
      </c>
      <c r="B13" s="42" t="s">
        <v>121</v>
      </c>
      <c r="C13" s="4" t="s">
        <v>124</v>
      </c>
      <c r="D13" s="43">
        <v>0</v>
      </c>
      <c r="E13" s="43">
        <v>0</v>
      </c>
      <c r="F13" s="43">
        <v>0</v>
      </c>
      <c r="G13" s="43">
        <v>9.6756979975525</v>
      </c>
      <c r="H13" s="43">
        <v>9.6756979975525</v>
      </c>
      <c r="J13" s="27"/>
    </row>
    <row r="14" spans="1:9">
      <c r="A14" s="3"/>
      <c r="B14" s="44"/>
      <c r="C14" s="44" t="s">
        <v>113</v>
      </c>
      <c r="D14" s="43">
        <v>0</v>
      </c>
      <c r="E14" s="43">
        <v>0</v>
      </c>
      <c r="F14" s="43">
        <v>0</v>
      </c>
      <c r="G14" s="43">
        <v>9.6756979975525</v>
      </c>
      <c r="H14" s="43">
        <v>9.6756979975525</v>
      </c>
      <c r="I14" s="45"/>
    </row>
    <row r="15" spans="12:14">
      <c r="L15" s="28"/>
      <c r="M15" s="28"/>
      <c r="N15" s="28"/>
    </row>
    <row r="16" spans="12:14">
      <c r="L16" s="28"/>
      <c r="M16" s="28"/>
      <c r="N16" s="28"/>
    </row>
    <row r="17" spans="12:14">
      <c r="L17" s="28"/>
      <c r="M17" s="28"/>
      <c r="N17" s="28"/>
    </row>
    <row r="18" spans="12:14">
      <c r="L18" s="28"/>
      <c r="M18" s="28"/>
      <c r="N18" s="28"/>
    </row>
    <row r="19" spans="11:14">
      <c r="K19" s="28"/>
      <c r="L19" s="28"/>
      <c r="M19" s="28"/>
      <c r="N19" s="28"/>
    </row>
    <row r="20" spans="11:14">
      <c r="K20" s="28"/>
      <c r="N20" s="28"/>
    </row>
    <row r="21" spans="11:11">
      <c r="K21" s="28"/>
    </row>
    <row r="22" spans="11:11">
      <c r="K22" s="28"/>
    </row>
    <row r="23" spans="11:11">
      <c r="K23" s="28"/>
    </row>
    <row r="24" spans="12:12">
      <c r="L24" s="28"/>
    </row>
    <row r="25" spans="12:12">
      <c r="L25" s="28"/>
    </row>
    <row r="26" spans="12:12">
      <c r="L26" s="28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9" bottom="0.19685039370079" header="0.51181102362205" footer="0.51181102362205"/>
  <pageSetup paperSize="9" scale="62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6"/>
  <sheetViews>
    <sheetView zoomScale="90" zoomScaleNormal="90" workbookViewId="0">
      <selection activeCell="D14" sqref="D14"/>
    </sheetView>
  </sheetViews>
  <sheetFormatPr defaultColWidth="8.88571428571429" defaultRowHeight="15.75"/>
  <cols>
    <col min="1" max="1" width="10.8857142857143" style="27" customWidth="1"/>
    <col min="2" max="2" width="51.552380952381" style="27" customWidth="1"/>
    <col min="3" max="3" width="66.6666666666667" style="27" customWidth="1"/>
    <col min="4" max="4" width="30.8857142857143" style="27" customWidth="1"/>
    <col min="5" max="5" width="19.3333333333333" style="27" customWidth="1"/>
    <col min="6" max="6" width="21" style="27" customWidth="1"/>
    <col min="7" max="7" width="16.6666666666667" style="27" customWidth="1"/>
    <col min="8" max="8" width="20.1047619047619" style="27" customWidth="1"/>
    <col min="9" max="9" width="15" style="27" customWidth="1" outlineLevel="7"/>
    <col min="10" max="10" width="13.1047619047619" style="28" customWidth="1" outlineLevel="7"/>
    <col min="11" max="11" width="8.88571428571429" style="27"/>
    <col min="12" max="12" width="9.33333333333333" style="27" customWidth="1"/>
    <col min="13" max="13" width="17.3333333333333" style="27" customWidth="1"/>
    <col min="14" max="14" width="8.88571428571429" style="27"/>
  </cols>
  <sheetData>
    <row r="1" spans="1:8">
      <c r="A1" s="29"/>
      <c r="B1" s="30"/>
      <c r="C1" s="30"/>
      <c r="D1" s="30"/>
      <c r="E1" s="30"/>
      <c r="F1" s="30"/>
      <c r="G1" s="30"/>
      <c r="H1" s="30" t="s">
        <v>105</v>
      </c>
    </row>
    <row r="2" ht="45.75" customHeight="1" spans="1:8">
      <c r="A2" s="31"/>
      <c r="B2" s="31" t="s">
        <v>106</v>
      </c>
      <c r="C2" s="32" t="s">
        <v>3</v>
      </c>
      <c r="D2" s="32"/>
      <c r="E2" s="32"/>
      <c r="F2" s="32"/>
      <c r="G2" s="32"/>
      <c r="H2" s="32"/>
    </row>
    <row r="3" spans="1:8">
      <c r="A3" s="33"/>
      <c r="B3" s="33"/>
      <c r="C3" s="33"/>
      <c r="E3" s="33"/>
      <c r="F3" s="33"/>
      <c r="G3" s="33"/>
      <c r="H3" s="33"/>
    </row>
    <row r="4" spans="1:8">
      <c r="A4" s="31"/>
      <c r="B4" s="31"/>
      <c r="C4" s="31"/>
      <c r="D4" s="31"/>
      <c r="E4" s="31"/>
      <c r="F4" s="31"/>
      <c r="G4" s="31"/>
      <c r="H4" s="31"/>
    </row>
    <row r="5" spans="1:8">
      <c r="A5" s="34"/>
      <c r="B5" s="34"/>
      <c r="C5" s="34"/>
      <c r="D5" s="30" t="s">
        <v>125</v>
      </c>
      <c r="E5" s="35"/>
      <c r="F5" s="34"/>
      <c r="G5" s="34"/>
      <c r="H5" s="34"/>
    </row>
    <row r="6" spans="1:8">
      <c r="A6" s="31"/>
      <c r="B6" s="31"/>
      <c r="C6" s="31"/>
      <c r="D6" s="31"/>
      <c r="E6" s="31"/>
      <c r="F6" s="31"/>
      <c r="G6" s="31"/>
      <c r="H6" s="31"/>
    </row>
    <row r="7" spans="1:8">
      <c r="A7" s="31"/>
      <c r="B7" s="31" t="s">
        <v>108</v>
      </c>
      <c r="C7" s="36" t="s">
        <v>90</v>
      </c>
      <c r="D7" s="31"/>
      <c r="E7" s="31"/>
      <c r="F7" s="31"/>
      <c r="G7" s="31"/>
      <c r="H7" s="31"/>
    </row>
    <row r="8" spans="1:8">
      <c r="A8" s="31"/>
      <c r="B8" s="31"/>
      <c r="C8" s="31"/>
      <c r="D8" s="31"/>
      <c r="E8" s="31"/>
      <c r="F8" s="31"/>
      <c r="G8" s="31"/>
      <c r="H8" s="31"/>
    </row>
    <row r="9" spans="1:10">
      <c r="A9" s="31" t="s">
        <v>31</v>
      </c>
      <c r="B9" s="31"/>
      <c r="C9" s="31"/>
      <c r="D9" s="31"/>
      <c r="E9" s="31"/>
      <c r="F9" s="31"/>
      <c r="G9" s="31"/>
      <c r="H9" s="37"/>
      <c r="J9" s="27"/>
    </row>
    <row r="10" ht="23.25" customHeight="1" spans="1:10">
      <c r="A10" s="3" t="s">
        <v>5</v>
      </c>
      <c r="B10" s="3" t="s">
        <v>32</v>
      </c>
      <c r="C10" s="3" t="s">
        <v>110</v>
      </c>
      <c r="D10" s="38" t="s">
        <v>34</v>
      </c>
      <c r="E10" s="39"/>
      <c r="F10" s="39"/>
      <c r="G10" s="39"/>
      <c r="H10" s="40"/>
      <c r="J10" s="27"/>
    </row>
    <row r="11" ht="59.25" customHeight="1" spans="1:10">
      <c r="A11" s="3"/>
      <c r="B11" s="3"/>
      <c r="C11" s="3"/>
      <c r="D11" s="3" t="s">
        <v>35</v>
      </c>
      <c r="E11" s="3" t="s">
        <v>36</v>
      </c>
      <c r="F11" s="3" t="s">
        <v>37</v>
      </c>
      <c r="G11" s="3" t="s">
        <v>38</v>
      </c>
      <c r="H11" s="3" t="s">
        <v>39</v>
      </c>
      <c r="J11" s="27"/>
    </row>
    <row r="12" spans="1:10">
      <c r="A12" s="3">
        <v>1</v>
      </c>
      <c r="B12" s="3">
        <v>2</v>
      </c>
      <c r="C12" s="41">
        <v>3</v>
      </c>
      <c r="D12" s="3">
        <v>4</v>
      </c>
      <c r="E12" s="3">
        <v>5</v>
      </c>
      <c r="F12" s="3">
        <v>6</v>
      </c>
      <c r="G12" s="3">
        <v>7</v>
      </c>
      <c r="H12" s="3">
        <v>8</v>
      </c>
      <c r="J12" s="27"/>
    </row>
    <row r="13" ht="86.25" customHeight="1" spans="1:10">
      <c r="A13" s="3">
        <v>1</v>
      </c>
      <c r="B13" s="42" t="s">
        <v>119</v>
      </c>
      <c r="C13" s="4" t="s">
        <v>90</v>
      </c>
      <c r="D13" s="43">
        <v>0</v>
      </c>
      <c r="E13" s="43">
        <v>0</v>
      </c>
      <c r="F13" s="43">
        <v>0</v>
      </c>
      <c r="G13" s="43">
        <v>183.41688015906</v>
      </c>
      <c r="H13" s="43">
        <v>183.41688015906</v>
      </c>
      <c r="J13" s="27"/>
    </row>
    <row r="14" spans="1:9">
      <c r="A14" s="3"/>
      <c r="B14" s="44"/>
      <c r="C14" s="44" t="s">
        <v>113</v>
      </c>
      <c r="D14" s="43">
        <v>0</v>
      </c>
      <c r="E14" s="43">
        <v>0</v>
      </c>
      <c r="F14" s="43">
        <v>0</v>
      </c>
      <c r="G14" s="43">
        <v>183.41688015906</v>
      </c>
      <c r="H14" s="43">
        <v>183.41688015906</v>
      </c>
      <c r="I14" s="45"/>
    </row>
    <row r="15" spans="12:14">
      <c r="L15" s="28"/>
      <c r="M15" s="28"/>
      <c r="N15" s="28"/>
    </row>
    <row r="16" spans="12:14">
      <c r="L16" s="28"/>
      <c r="M16" s="28"/>
      <c r="N16" s="28"/>
    </row>
    <row r="17" spans="12:14">
      <c r="L17" s="28"/>
      <c r="M17" s="28"/>
      <c r="N17" s="28"/>
    </row>
    <row r="18" spans="12:14">
      <c r="L18" s="28"/>
      <c r="M18" s="28"/>
      <c r="N18" s="28"/>
    </row>
    <row r="19" spans="11:14">
      <c r="K19" s="28"/>
      <c r="L19" s="28"/>
      <c r="M19" s="28"/>
      <c r="N19" s="28"/>
    </row>
    <row r="20" spans="11:14">
      <c r="K20" s="28"/>
      <c r="N20" s="28"/>
    </row>
    <row r="21" spans="11:11">
      <c r="K21" s="28"/>
    </row>
    <row r="22" spans="11:11">
      <c r="K22" s="28"/>
    </row>
    <row r="23" spans="11:11">
      <c r="K23" s="28"/>
    </row>
    <row r="24" spans="12:12">
      <c r="L24" s="28"/>
    </row>
    <row r="25" spans="12:12">
      <c r="L25" s="28"/>
    </row>
    <row r="26" spans="12:12">
      <c r="L26" s="28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9" bottom="0.19685039370079" header="0.51181102362205" footer="0.51181102362205"/>
  <pageSetup paperSize="9" scale="62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6"/>
  <sheetViews>
    <sheetView zoomScale="90" zoomScaleNormal="90" workbookViewId="0">
      <selection activeCell="C10" sqref="C10:C11"/>
    </sheetView>
  </sheetViews>
  <sheetFormatPr defaultColWidth="8.88571428571429" defaultRowHeight="15.75"/>
  <cols>
    <col min="1" max="1" width="10.8857142857143" style="27" customWidth="1"/>
    <col min="2" max="2" width="51.552380952381" style="27" customWidth="1"/>
    <col min="3" max="3" width="66.6666666666667" style="27" customWidth="1"/>
    <col min="4" max="4" width="30.8857142857143" style="27" customWidth="1"/>
    <col min="5" max="5" width="19.3333333333333" style="27" customWidth="1"/>
    <col min="6" max="6" width="21" style="27" customWidth="1"/>
    <col min="7" max="7" width="16.6666666666667" style="27" customWidth="1"/>
    <col min="8" max="8" width="20.1047619047619" style="27" customWidth="1"/>
    <col min="9" max="9" width="15" style="27" customWidth="1" outlineLevel="7"/>
    <col min="10" max="10" width="13.1047619047619" style="28" customWidth="1" outlineLevel="7"/>
    <col min="11" max="11" width="8.88571428571429" style="27"/>
    <col min="12" max="12" width="9.33333333333333" style="27" customWidth="1"/>
    <col min="13" max="13" width="17.3333333333333" style="27" customWidth="1"/>
    <col min="14" max="14" width="8.88571428571429" style="27"/>
  </cols>
  <sheetData>
    <row r="1" spans="1:8">
      <c r="A1" s="29"/>
      <c r="B1" s="30"/>
      <c r="C1" s="30"/>
      <c r="D1" s="30"/>
      <c r="E1" s="30"/>
      <c r="F1" s="30"/>
      <c r="G1" s="30"/>
      <c r="H1" s="30" t="s">
        <v>105</v>
      </c>
    </row>
    <row r="2" ht="45.75" customHeight="1" spans="1:8">
      <c r="A2" s="31"/>
      <c r="B2" s="31" t="s">
        <v>106</v>
      </c>
      <c r="C2" s="32" t="s">
        <v>3</v>
      </c>
      <c r="D2" s="32"/>
      <c r="E2" s="32"/>
      <c r="F2" s="32"/>
      <c r="G2" s="32"/>
      <c r="H2" s="32"/>
    </row>
    <row r="3" spans="1:8">
      <c r="A3" s="33"/>
      <c r="B3" s="33"/>
      <c r="C3" s="33"/>
      <c r="E3" s="33"/>
      <c r="F3" s="33"/>
      <c r="G3" s="33"/>
      <c r="H3" s="33"/>
    </row>
    <row r="4" spans="1:8">
      <c r="A4" s="31"/>
      <c r="B4" s="31"/>
      <c r="C4" s="31"/>
      <c r="D4" s="31"/>
      <c r="E4" s="31"/>
      <c r="F4" s="31"/>
      <c r="G4" s="31"/>
      <c r="H4" s="31"/>
    </row>
    <row r="5" spans="1:8">
      <c r="A5" s="34"/>
      <c r="B5" s="34"/>
      <c r="C5" s="34"/>
      <c r="D5" s="30" t="s">
        <v>126</v>
      </c>
      <c r="E5" s="35"/>
      <c r="F5" s="34"/>
      <c r="G5" s="34"/>
      <c r="H5" s="34"/>
    </row>
    <row r="6" spans="1:8">
      <c r="A6" s="31"/>
      <c r="B6" s="31"/>
      <c r="C6" s="31"/>
      <c r="D6" s="31"/>
      <c r="E6" s="31"/>
      <c r="F6" s="31"/>
      <c r="G6" s="31"/>
      <c r="H6" s="31"/>
    </row>
    <row r="7" ht="31.5" spans="1:8">
      <c r="A7" s="31"/>
      <c r="B7" s="31" t="s">
        <v>108</v>
      </c>
      <c r="C7" s="36" t="s">
        <v>127</v>
      </c>
      <c r="D7" s="31"/>
      <c r="E7" s="31"/>
      <c r="F7" s="31"/>
      <c r="G7" s="31"/>
      <c r="H7" s="31"/>
    </row>
    <row r="8" spans="1:8">
      <c r="A8" s="31"/>
      <c r="B8" s="31"/>
      <c r="C8" s="31"/>
      <c r="D8" s="31"/>
      <c r="E8" s="31"/>
      <c r="F8" s="31"/>
      <c r="G8" s="31"/>
      <c r="H8" s="31"/>
    </row>
    <row r="9" spans="1:10">
      <c r="A9" s="31" t="s">
        <v>31</v>
      </c>
      <c r="B9" s="31"/>
      <c r="C9" s="31"/>
      <c r="D9" s="31"/>
      <c r="E9" s="31"/>
      <c r="F9" s="31"/>
      <c r="G9" s="31"/>
      <c r="H9" s="37"/>
      <c r="J9" s="27"/>
    </row>
    <row r="10" ht="23.25" customHeight="1" spans="1:10">
      <c r="A10" s="3" t="s">
        <v>5</v>
      </c>
      <c r="B10" s="3" t="s">
        <v>32</v>
      </c>
      <c r="C10" s="3" t="s">
        <v>110</v>
      </c>
      <c r="D10" s="38" t="s">
        <v>34</v>
      </c>
      <c r="E10" s="39"/>
      <c r="F10" s="39"/>
      <c r="G10" s="39"/>
      <c r="H10" s="40"/>
      <c r="J10" s="27"/>
    </row>
    <row r="11" ht="59.25" customHeight="1" spans="1:10">
      <c r="A11" s="3"/>
      <c r="B11" s="3"/>
      <c r="C11" s="3"/>
      <c r="D11" s="3" t="s">
        <v>35</v>
      </c>
      <c r="E11" s="3" t="s">
        <v>36</v>
      </c>
      <c r="F11" s="3" t="s">
        <v>37</v>
      </c>
      <c r="G11" s="3" t="s">
        <v>38</v>
      </c>
      <c r="H11" s="3" t="s">
        <v>39</v>
      </c>
      <c r="J11" s="27"/>
    </row>
    <row r="12" spans="1:10">
      <c r="A12" s="3">
        <v>1</v>
      </c>
      <c r="B12" s="3">
        <v>2</v>
      </c>
      <c r="C12" s="41">
        <v>3</v>
      </c>
      <c r="D12" s="3">
        <v>4</v>
      </c>
      <c r="E12" s="3">
        <v>5</v>
      </c>
      <c r="F12" s="3">
        <v>6</v>
      </c>
      <c r="G12" s="3">
        <v>7</v>
      </c>
      <c r="H12" s="3">
        <v>8</v>
      </c>
      <c r="J12" s="27"/>
    </row>
    <row r="13" ht="86.25" customHeight="1" spans="1:10">
      <c r="A13" s="3">
        <v>1</v>
      </c>
      <c r="B13" s="42" t="s">
        <v>128</v>
      </c>
      <c r="C13" s="4" t="s">
        <v>129</v>
      </c>
      <c r="D13" s="43">
        <v>6299.8588235294</v>
      </c>
      <c r="E13" s="43">
        <v>413.36470588235</v>
      </c>
      <c r="F13" s="43">
        <v>0</v>
      </c>
      <c r="G13" s="43">
        <v>0</v>
      </c>
      <c r="H13" s="43">
        <v>6713.2235294118</v>
      </c>
      <c r="J13" s="27"/>
    </row>
    <row r="14" spans="1:9">
      <c r="A14" s="3"/>
      <c r="B14" s="44"/>
      <c r="C14" s="44" t="s">
        <v>113</v>
      </c>
      <c r="D14" s="43">
        <v>6299.8588235294</v>
      </c>
      <c r="E14" s="43">
        <v>413.36470588235</v>
      </c>
      <c r="F14" s="43">
        <v>0</v>
      </c>
      <c r="G14" s="43">
        <v>0</v>
      </c>
      <c r="H14" s="43">
        <v>6713.2235294118</v>
      </c>
      <c r="I14" s="45"/>
    </row>
    <row r="15" spans="12:14">
      <c r="L15" s="28"/>
      <c r="M15" s="28"/>
      <c r="N15" s="28"/>
    </row>
    <row r="16" spans="12:14">
      <c r="L16" s="28"/>
      <c r="M16" s="28"/>
      <c r="N16" s="28"/>
    </row>
    <row r="17" spans="12:14">
      <c r="L17" s="28"/>
      <c r="M17" s="28"/>
      <c r="N17" s="28"/>
    </row>
    <row r="18" spans="12:14">
      <c r="L18" s="28"/>
      <c r="M18" s="28"/>
      <c r="N18" s="28"/>
    </row>
    <row r="19" spans="11:14">
      <c r="K19" s="28"/>
      <c r="L19" s="28"/>
      <c r="M19" s="28"/>
      <c r="N19" s="28"/>
    </row>
    <row r="20" spans="11:14">
      <c r="K20" s="28"/>
      <c r="N20" s="28"/>
    </row>
    <row r="21" spans="11:11">
      <c r="K21" s="28"/>
    </row>
    <row r="22" spans="11:11">
      <c r="K22" s="28"/>
    </row>
    <row r="23" spans="11:11">
      <c r="K23" s="28"/>
    </row>
    <row r="24" spans="12:12">
      <c r="L24" s="28"/>
    </row>
    <row r="25" spans="12:12">
      <c r="L25" s="28"/>
    </row>
    <row r="26" spans="12:12">
      <c r="L26" s="28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9" bottom="0.19685039370079" header="0.51181102362205" footer="0.51181102362205"/>
  <pageSetup paperSize="9" scale="62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Hydroproject</Company>
  <Application>Microsoft Excel</Application>
  <HeadingPairs>
    <vt:vector size="2" baseType="variant">
      <vt:variant>
        <vt:lpstr>工作表</vt:lpstr>
      </vt:variant>
      <vt:variant>
        <vt:i4>15</vt:i4>
      </vt:variant>
    </vt:vector>
  </HeadingPairs>
  <TitlesOfParts>
    <vt:vector size="15" baseType="lpstr">
      <vt:lpstr>Сводка затрат</vt:lpstr>
      <vt:lpstr>ССР</vt:lpstr>
      <vt:lpstr>ОСР 322-02-01</vt:lpstr>
      <vt:lpstr>ОСР 322-09-01</vt:lpstr>
      <vt:lpstr>ОСР 322-12-01</vt:lpstr>
      <vt:lpstr>ОСР 27-02-01</vt:lpstr>
      <vt:lpstr>ОСР 27-09-01</vt:lpstr>
      <vt:lpstr>ОСР 27-12-01</vt:lpstr>
      <vt:lpstr>ОСР 518-02-01</vt:lpstr>
      <vt:lpstr>ОСР 518-09-01</vt:lpstr>
      <vt:lpstr>ОСР 518-12-01</vt:lpstr>
      <vt:lpstr>ОСР 6-07-01</vt:lpstr>
      <vt:lpstr>ОСР 6-12-01</vt:lpstr>
      <vt:lpstr>Источники ЦИ</vt:lpstr>
      <vt:lpstr>Цена МАТ и ОБ по ТКП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Оля</cp:lastModifiedBy>
  <dcterms:created xsi:type="dcterms:W3CDTF">2021-08-10T06:39:00Z</dcterms:created>
  <dcterms:modified xsi:type="dcterms:W3CDTF">2025-10-24T14:44:17Z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F28CBEBAF3BD477EACA2237B33A68DB5_12</vt:lpwstr>
  </property>
  <property fmtid="{D5CDD505-2E9C-101B-9397-08002B2CF9AE}" pid="3" name="KSOProductBuildVer">
    <vt:lpwstr>1049-12.2.0.23131</vt:lpwstr>
  </property>
</Properties>
</file>